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activeTab="4"/>
  </bookViews>
  <sheets>
    <sheet name="附件1国昇" sheetId="4" r:id="rId1"/>
    <sheet name="附件2同创" sheetId="1" r:id="rId2"/>
    <sheet name="低值易耗品" sheetId="5" r:id="rId3"/>
    <sheet name="附件3恒通" sheetId="2" r:id="rId4"/>
    <sheet name="附件4恒鑫" sheetId="3" r:id="rId5"/>
  </sheets>
  <externalReferences>
    <externalReference r:id="rId6"/>
    <externalReference r:id="rId7"/>
    <externalReference r:id="rId8"/>
  </externalReferences>
  <definedNames>
    <definedName name="_xlnm._FilterDatabase" localSheetId="1" hidden="1">附件2同创!$A$1:$O$34</definedName>
    <definedName name="_xlnm._FilterDatabase" localSheetId="3" hidden="1">附件3恒通!$A$4:$O$76</definedName>
    <definedName name="_xlnm._FilterDatabase" localSheetId="4" hidden="1">附件4恒鑫!$A$4:$O$24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<sst xmlns="http://schemas.openxmlformats.org/spreadsheetml/2006/main" count="1159" uniqueCount="474">
  <si>
    <t>附件1：</t>
  </si>
  <si>
    <t>国昇资产待清理明细表</t>
  </si>
  <si>
    <t>单位：元</t>
  </si>
  <si>
    <t>序号</t>
  </si>
  <si>
    <t>资产编码</t>
  </si>
  <si>
    <t>资产名称</t>
  </si>
  <si>
    <t>规格型号</t>
  </si>
  <si>
    <t>数量</t>
  </si>
  <si>
    <t>计量单位</t>
  </si>
  <si>
    <t>类别名称</t>
  </si>
  <si>
    <t>待清理本币原值</t>
  </si>
  <si>
    <t>待清理累计折旧</t>
  </si>
  <si>
    <t>待清理净值</t>
  </si>
  <si>
    <t>购置时间</t>
  </si>
  <si>
    <t>存放地点</t>
  </si>
  <si>
    <t>1</t>
  </si>
  <si>
    <t>0300001</t>
  </si>
  <si>
    <t>DELL电脑360</t>
  </si>
  <si>
    <t>台</t>
  </si>
  <si>
    <t>电子设备</t>
  </si>
  <si>
    <t>2011-12-02</t>
  </si>
  <si>
    <t>水韵城仓库</t>
  </si>
  <si>
    <t>2</t>
  </si>
  <si>
    <t>0300002</t>
  </si>
  <si>
    <t>办公电子设备</t>
  </si>
  <si>
    <t>2012-08-23</t>
  </si>
  <si>
    <t>3</t>
  </si>
  <si>
    <t>0300008</t>
  </si>
  <si>
    <t>联想台式电脑主机</t>
  </si>
  <si>
    <t>套</t>
  </si>
  <si>
    <t>2017-06-22</t>
  </si>
  <si>
    <t>4</t>
  </si>
  <si>
    <t>0300009</t>
  </si>
  <si>
    <t>2017-09-13</t>
  </si>
  <si>
    <t>5</t>
  </si>
  <si>
    <t>0300007</t>
  </si>
  <si>
    <t>联想电脑</t>
  </si>
  <si>
    <t>6</t>
  </si>
  <si>
    <t>0300003</t>
  </si>
  <si>
    <t>格力空调KFR-72LW</t>
  </si>
  <si>
    <t>2012-12-05</t>
  </si>
  <si>
    <t>市财政局</t>
  </si>
  <si>
    <t>7</t>
  </si>
  <si>
    <t>0300004</t>
  </si>
  <si>
    <t>格力空调KFR-72LWKFR-35GW</t>
  </si>
  <si>
    <t>2013-12-27</t>
  </si>
  <si>
    <t>合计</t>
  </si>
  <si>
    <t>附件2-1：</t>
  </si>
  <si>
    <t>同创资产待清理明细表</t>
  </si>
  <si>
    <t>本币原值</t>
  </si>
  <si>
    <t>累计折旧</t>
  </si>
  <si>
    <t>净值</t>
  </si>
  <si>
    <t>待清理原值</t>
  </si>
  <si>
    <t>待清理累计
折旧</t>
  </si>
  <si>
    <t>联想台式电脑</t>
  </si>
  <si>
    <t>2013-06-27</t>
  </si>
  <si>
    <t>水韵城仓库2台</t>
  </si>
  <si>
    <r>
      <rPr>
        <sz val="10"/>
        <rFont val="宋体"/>
        <charset val="0"/>
      </rPr>
      <t>M7150</t>
    </r>
    <r>
      <rPr>
        <sz val="10"/>
        <rFont val="宋体"/>
        <charset val="134"/>
      </rPr>
      <t>主机</t>
    </r>
    <r>
      <rPr>
        <sz val="10"/>
        <rFont val="宋体"/>
        <charset val="0"/>
      </rPr>
      <t>19CD</t>
    </r>
  </si>
  <si>
    <t>2011-07-31</t>
  </si>
  <si>
    <t>水韵城仓库3台、409室吴静元1台</t>
  </si>
  <si>
    <t>2012-02-29</t>
  </si>
  <si>
    <r>
      <rPr>
        <sz val="10"/>
        <rFont val="宋体"/>
        <charset val="134"/>
      </rPr>
      <t>水韵城仓库1台，集团1楼车队张洋</t>
    </r>
    <r>
      <rPr>
        <sz val="10"/>
        <rFont val="宋体"/>
        <charset val="0"/>
      </rPr>
      <t>1</t>
    </r>
    <r>
      <rPr>
        <sz val="10"/>
        <rFont val="宋体"/>
        <charset val="134"/>
      </rPr>
      <t>台</t>
    </r>
  </si>
  <si>
    <t>0300005</t>
  </si>
  <si>
    <r>
      <rPr>
        <sz val="10"/>
        <rFont val="宋体"/>
        <charset val="134"/>
      </rPr>
      <t>联想电脑启天</t>
    </r>
    <r>
      <rPr>
        <sz val="10"/>
        <rFont val="宋体"/>
        <charset val="0"/>
      </rPr>
      <t>7166</t>
    </r>
  </si>
  <si>
    <t>2012-08-10</t>
  </si>
  <si>
    <t>0400001</t>
  </si>
  <si>
    <t>森志牌大班台</t>
  </si>
  <si>
    <t>P-2824A</t>
  </si>
  <si>
    <t>张</t>
  </si>
  <si>
    <t>办公家具</t>
  </si>
  <si>
    <t>集团董事长室、总经理室、许书记</t>
  </si>
  <si>
    <t>0400002</t>
  </si>
  <si>
    <t>林志牌书柜</t>
  </si>
  <si>
    <t>F-608</t>
  </si>
  <si>
    <t>组</t>
  </si>
  <si>
    <t>集团321室人力资源部1组、411室包1组、集团311室风控部1组</t>
  </si>
  <si>
    <t>0400003</t>
  </si>
  <si>
    <t>沙发</t>
  </si>
  <si>
    <t>A8-17</t>
  </si>
  <si>
    <t>集团1-4仓库1套、305室黄凯、李浩苏商大厦</t>
  </si>
  <si>
    <t>8</t>
  </si>
  <si>
    <t>0400004</t>
  </si>
  <si>
    <t>森志牌小会议桌</t>
  </si>
  <si>
    <t>P-2429</t>
  </si>
  <si>
    <r>
      <rPr>
        <sz val="10"/>
        <rFont val="宋体"/>
        <charset val="134"/>
      </rPr>
      <t>集团</t>
    </r>
    <r>
      <rPr>
        <sz val="10"/>
        <rFont val="宋体"/>
        <charset val="0"/>
      </rPr>
      <t>401</t>
    </r>
    <r>
      <rPr>
        <sz val="10"/>
        <rFont val="宋体"/>
        <charset val="134"/>
      </rPr>
      <t>会议室</t>
    </r>
    <r>
      <rPr>
        <sz val="10"/>
        <rFont val="宋体"/>
        <charset val="0"/>
      </rPr>
      <t>1</t>
    </r>
    <r>
      <rPr>
        <sz val="10"/>
        <rFont val="宋体"/>
        <charset val="134"/>
      </rPr>
      <t>张、集团405会议室</t>
    </r>
    <r>
      <rPr>
        <sz val="10"/>
        <rFont val="宋体"/>
        <charset val="0"/>
      </rPr>
      <t>1</t>
    </r>
    <r>
      <rPr>
        <sz val="10"/>
        <rFont val="宋体"/>
        <charset val="134"/>
      </rPr>
      <t>张、集团</t>
    </r>
    <r>
      <rPr>
        <sz val="10"/>
        <rFont val="宋体"/>
        <charset val="0"/>
      </rPr>
      <t>3</t>
    </r>
    <r>
      <rPr>
        <sz val="10"/>
        <rFont val="宋体"/>
        <charset val="134"/>
      </rPr>
      <t>楼茶水间（303对面）1张</t>
    </r>
  </si>
  <si>
    <t>9</t>
  </si>
  <si>
    <t>0400005</t>
  </si>
  <si>
    <t>森志牌茶水柜</t>
  </si>
  <si>
    <t>E-12</t>
  </si>
  <si>
    <t>集团409会议室1个、集团303会议室1个、集团317室1个、集团307财务部1个</t>
  </si>
  <si>
    <t>10</t>
  </si>
  <si>
    <t>0400006</t>
  </si>
  <si>
    <t>豪进牌四脚大班椅</t>
  </si>
  <si>
    <t>C62-5</t>
  </si>
  <si>
    <t>集团1-3仓库1张、集团1-4仓库1张、集团1楼车队张洋1张</t>
  </si>
  <si>
    <t>11</t>
  </si>
  <si>
    <t>0400007</t>
  </si>
  <si>
    <t>大会议桌</t>
  </si>
  <si>
    <t>P-6061</t>
  </si>
  <si>
    <t>集团3楼会议室（309室对面）</t>
  </si>
  <si>
    <t>12</t>
  </si>
  <si>
    <t>0400008</t>
  </si>
  <si>
    <t>大班台</t>
  </si>
  <si>
    <t>长江家私牌</t>
  </si>
  <si>
    <t>2011-10-31</t>
  </si>
  <si>
    <t>13</t>
  </si>
  <si>
    <t>0300006</t>
  </si>
  <si>
    <t>打印机</t>
  </si>
  <si>
    <r>
      <rPr>
        <sz val="10"/>
        <rFont val="宋体"/>
        <charset val="134"/>
      </rPr>
      <t>联想打印机</t>
    </r>
    <r>
      <rPr>
        <sz val="10"/>
        <rFont val="宋体"/>
        <charset val="0"/>
      </rPr>
      <t>7400</t>
    </r>
    <r>
      <rPr>
        <sz val="10"/>
        <rFont val="宋体"/>
        <charset val="134"/>
      </rPr>
      <t>一体机</t>
    </r>
  </si>
  <si>
    <t>集团1楼车队孙艳柏</t>
  </si>
  <si>
    <t>14</t>
  </si>
  <si>
    <t>索尼笔记本</t>
  </si>
  <si>
    <r>
      <rPr>
        <sz val="10"/>
        <rFont val="宋体"/>
        <charset val="134"/>
      </rPr>
      <t>索尼笔记本</t>
    </r>
    <r>
      <rPr>
        <sz val="10"/>
        <rFont val="宋体"/>
        <charset val="0"/>
      </rPr>
      <t>27EC</t>
    </r>
  </si>
  <si>
    <t>2011-12-30</t>
  </si>
  <si>
    <t>15</t>
  </si>
  <si>
    <t>佳能相机</t>
  </si>
  <si>
    <r>
      <rPr>
        <sz val="10"/>
        <rFont val="宋体"/>
        <charset val="134"/>
      </rPr>
      <t>黑色</t>
    </r>
    <r>
      <rPr>
        <sz val="10"/>
        <rFont val="宋体"/>
        <charset val="0"/>
      </rPr>
      <t>1410</t>
    </r>
    <r>
      <rPr>
        <sz val="10"/>
        <rFont val="宋体"/>
        <charset val="134"/>
      </rPr>
      <t>万像素</t>
    </r>
  </si>
  <si>
    <t>2012-01-31</t>
  </si>
  <si>
    <t>16</t>
  </si>
  <si>
    <t>0300010</t>
  </si>
  <si>
    <t>东芝复印机</t>
  </si>
  <si>
    <t>DP-2230</t>
  </si>
  <si>
    <t>2012-05-24</t>
  </si>
  <si>
    <t>17</t>
  </si>
  <si>
    <t>0400009</t>
  </si>
  <si>
    <t>保险柜</t>
  </si>
  <si>
    <t>个</t>
  </si>
  <si>
    <t>2014-07-07</t>
  </si>
  <si>
    <t>18</t>
  </si>
  <si>
    <t>0300011</t>
  </si>
  <si>
    <t>联想笔记本</t>
  </si>
  <si>
    <r>
      <rPr>
        <sz val="10"/>
        <rFont val="宋体"/>
        <charset val="0"/>
      </rPr>
      <t>Y50-70 15.6</t>
    </r>
    <r>
      <rPr>
        <sz val="10"/>
        <rFont val="宋体"/>
        <charset val="134"/>
      </rPr>
      <t>英寸笔记本</t>
    </r>
  </si>
  <si>
    <t>2014-10-27</t>
  </si>
  <si>
    <t>19</t>
  </si>
  <si>
    <t>0300012</t>
  </si>
  <si>
    <r>
      <rPr>
        <sz val="10"/>
        <rFont val="宋体"/>
        <charset val="134"/>
      </rPr>
      <t>联想</t>
    </r>
    <r>
      <rPr>
        <sz val="10"/>
        <rFont val="宋体"/>
        <charset val="0"/>
      </rPr>
      <t>4370/19.5LED</t>
    </r>
  </si>
  <si>
    <t>2015-04-03</t>
  </si>
  <si>
    <t>20</t>
  </si>
  <si>
    <t>0300014</t>
  </si>
  <si>
    <t>联想打印一体机</t>
  </si>
  <si>
    <r>
      <rPr>
        <sz val="10"/>
        <rFont val="宋体"/>
        <charset val="134"/>
      </rPr>
      <t>联想</t>
    </r>
    <r>
      <rPr>
        <sz val="10"/>
        <rFont val="宋体"/>
        <charset val="0"/>
      </rPr>
      <t>7650DF</t>
    </r>
  </si>
  <si>
    <t>21</t>
  </si>
  <si>
    <t>0300016</t>
  </si>
  <si>
    <r>
      <rPr>
        <sz val="10"/>
        <rFont val="宋体"/>
        <charset val="134"/>
      </rPr>
      <t>联想</t>
    </r>
    <r>
      <rPr>
        <sz val="10"/>
        <rFont val="宋体"/>
        <charset val="0"/>
      </rPr>
      <t>4330</t>
    </r>
    <r>
      <rPr>
        <sz val="10"/>
        <rFont val="宋体"/>
        <charset val="134"/>
      </rPr>
      <t>台式电脑</t>
    </r>
  </si>
  <si>
    <r>
      <rPr>
        <sz val="10"/>
        <rFont val="宋体"/>
        <charset val="134"/>
      </rPr>
      <t>联想</t>
    </r>
    <r>
      <rPr>
        <sz val="10"/>
        <rFont val="宋体"/>
        <charset val="0"/>
      </rPr>
      <t>4330/19LED</t>
    </r>
  </si>
  <si>
    <t>22</t>
  </si>
  <si>
    <t>0300017</t>
  </si>
  <si>
    <t>23</t>
  </si>
  <si>
    <t>0300018</t>
  </si>
  <si>
    <r>
      <rPr>
        <sz val="10"/>
        <rFont val="宋体"/>
        <charset val="134"/>
      </rPr>
      <t>联想</t>
    </r>
    <r>
      <rPr>
        <sz val="10"/>
        <rFont val="宋体"/>
        <charset val="0"/>
      </rPr>
      <t>4359/19LED</t>
    </r>
  </si>
  <si>
    <t>24</t>
  </si>
  <si>
    <t>0300020</t>
  </si>
  <si>
    <t>凭证装订机</t>
  </si>
  <si>
    <t>Deli3877</t>
  </si>
  <si>
    <t>25</t>
  </si>
  <si>
    <t>0300021</t>
  </si>
  <si>
    <t>监控设备</t>
  </si>
  <si>
    <t>产发集团</t>
  </si>
  <si>
    <t>2015-05-19</t>
  </si>
  <si>
    <t>26</t>
  </si>
  <si>
    <t>0300022</t>
  </si>
  <si>
    <r>
      <rPr>
        <sz val="10"/>
        <rFont val="宋体"/>
        <charset val="134"/>
      </rPr>
      <t>联想</t>
    </r>
    <r>
      <rPr>
        <sz val="10"/>
        <rFont val="宋体"/>
        <charset val="0"/>
      </rPr>
      <t>G3280</t>
    </r>
    <r>
      <rPr>
        <sz val="10"/>
        <rFont val="宋体"/>
        <charset val="134"/>
      </rPr>
      <t>电脑主机</t>
    </r>
  </si>
  <si>
    <r>
      <rPr>
        <sz val="10"/>
        <rFont val="宋体"/>
        <charset val="134"/>
      </rPr>
      <t>联想</t>
    </r>
    <r>
      <rPr>
        <sz val="10"/>
        <rFont val="宋体"/>
        <charset val="0"/>
      </rPr>
      <t>G3280</t>
    </r>
  </si>
  <si>
    <t>27</t>
  </si>
  <si>
    <t>0400011</t>
  </si>
  <si>
    <t>电子档案柜</t>
  </si>
  <si>
    <r>
      <rPr>
        <sz val="10"/>
        <rFont val="宋体"/>
        <charset val="134"/>
      </rPr>
      <t>宝龙</t>
    </r>
    <r>
      <rPr>
        <sz val="10"/>
        <rFont val="宋体"/>
        <charset val="0"/>
      </rPr>
      <t>H-13</t>
    </r>
  </si>
  <si>
    <t>集团303内室战投部</t>
  </si>
  <si>
    <t>28</t>
  </si>
  <si>
    <t>0400012</t>
  </si>
  <si>
    <t>办公桌</t>
  </si>
  <si>
    <r>
      <rPr>
        <sz val="10"/>
        <rFont val="宋体"/>
        <charset val="0"/>
      </rPr>
      <t>1.6</t>
    </r>
    <r>
      <rPr>
        <sz val="10"/>
        <rFont val="宋体"/>
        <charset val="134"/>
      </rPr>
      <t>米</t>
    </r>
  </si>
  <si>
    <t>2015-10-30</t>
  </si>
  <si>
    <t>附件2-2：</t>
  </si>
  <si>
    <t>同创低值易耗品待清理明细表</t>
  </si>
  <si>
    <t>科目编码</t>
  </si>
  <si>
    <t>单位</t>
  </si>
  <si>
    <t>账面数</t>
  </si>
  <si>
    <t>盘存数</t>
  </si>
  <si>
    <t>应清理账面数</t>
  </si>
  <si>
    <t>入帐时间</t>
  </si>
  <si>
    <t>原值</t>
  </si>
  <si>
    <t>摊余价值</t>
  </si>
  <si>
    <t>金额</t>
  </si>
  <si>
    <t>会议椅（无扶手）</t>
  </si>
  <si>
    <t>621A</t>
  </si>
  <si>
    <t>2011年10月入账</t>
  </si>
  <si>
    <t>集团401会议室5把、集团405室1把</t>
  </si>
  <si>
    <t>万和立式消毒柜</t>
  </si>
  <si>
    <t>ZTP80-30</t>
  </si>
  <si>
    <t>2011年11月入账</t>
  </si>
  <si>
    <t>集团401室董事长办公室</t>
  </si>
  <si>
    <t>康宝双门消毒柜</t>
  </si>
  <si>
    <t>ZTP80A-11</t>
  </si>
  <si>
    <t>集团303会议室</t>
  </si>
  <si>
    <t>宝龙牌上玻下铁文件柜</t>
  </si>
  <si>
    <t>1850#</t>
  </si>
  <si>
    <t>集团303会议室内室2个</t>
  </si>
  <si>
    <t>集团303室会议室1把</t>
  </si>
  <si>
    <t>集团305室战投部内室2把</t>
  </si>
  <si>
    <t>会议椅（有扶手）</t>
  </si>
  <si>
    <t>集团303会议室10把</t>
  </si>
  <si>
    <t>条桌</t>
  </si>
  <si>
    <t>S-201</t>
  </si>
  <si>
    <t>集团3楼会议室（309对面）3张、321室人力资源部2张</t>
  </si>
  <si>
    <t>衣架</t>
  </si>
  <si>
    <t>2010年3月入账</t>
  </si>
  <si>
    <t>集团415会议室</t>
  </si>
  <si>
    <t>集团4楼保洁室</t>
  </si>
  <si>
    <t>钱王牌钢脚椅</t>
  </si>
  <si>
    <t>把</t>
  </si>
  <si>
    <t>集团4楼袁晓阳</t>
  </si>
  <si>
    <t>花架</t>
  </si>
  <si>
    <t>2.8m</t>
  </si>
  <si>
    <t>集团411室</t>
  </si>
  <si>
    <t>保检柜</t>
  </si>
  <si>
    <t>飞力牌牛皮大班椅</t>
  </si>
  <si>
    <t>集团1楼1-4仓库</t>
  </si>
  <si>
    <t>龙强牌上玻下铁文件柜</t>
  </si>
  <si>
    <t>1800#</t>
  </si>
  <si>
    <t>集团1楼1-3仓库</t>
  </si>
  <si>
    <t>集团317室李想</t>
  </si>
  <si>
    <t>317叶青1把、317室1把</t>
  </si>
  <si>
    <t>集团311室风险部2把</t>
  </si>
  <si>
    <t>集团311室风险部1把</t>
  </si>
  <si>
    <t>集团313室陈晓语</t>
  </si>
  <si>
    <t>集团407综合办</t>
  </si>
  <si>
    <t>集团7楼纪检张浩1把</t>
  </si>
  <si>
    <t>创投部韩成轩</t>
  </si>
  <si>
    <t>集团319内室</t>
  </si>
  <si>
    <t>五门书柜</t>
  </si>
  <si>
    <t>1305#</t>
  </si>
  <si>
    <t>集团319室党群部</t>
  </si>
  <si>
    <t>集团1楼车队2把</t>
  </si>
  <si>
    <t>集团1楼车队1把</t>
  </si>
  <si>
    <t>橡木枱前椅</t>
  </si>
  <si>
    <t>集团1楼车队曹志宇</t>
  </si>
  <si>
    <t>集团1楼车对孙艳柏</t>
  </si>
  <si>
    <t>大数据</t>
  </si>
  <si>
    <t>1.6m</t>
  </si>
  <si>
    <t>408潘刘、水韵城仓库2个</t>
  </si>
  <si>
    <t>办公椅</t>
  </si>
  <si>
    <t>2011年7月入账</t>
  </si>
  <si>
    <t>银行专用验钞机</t>
  </si>
  <si>
    <t>deliWJD</t>
  </si>
  <si>
    <t>2010年8月入账</t>
  </si>
  <si>
    <t>附件3：</t>
  </si>
  <si>
    <t>恒通资产待清理明细表</t>
  </si>
  <si>
    <t>0100002</t>
  </si>
  <si>
    <t>电脑</t>
  </si>
  <si>
    <t>2010-07-11</t>
  </si>
  <si>
    <t>0100008</t>
  </si>
  <si>
    <t>三门书柜</t>
  </si>
  <si>
    <t>2011-12-31</t>
  </si>
  <si>
    <t>0100026</t>
  </si>
  <si>
    <t>书柜</t>
  </si>
  <si>
    <t>2012-07-15</t>
  </si>
  <si>
    <t>0100036</t>
  </si>
  <si>
    <r>
      <rPr>
        <sz val="10"/>
        <rFont val="宋体"/>
        <charset val="0"/>
      </rPr>
      <t>HP</t>
    </r>
    <r>
      <rPr>
        <sz val="10"/>
        <rFont val="宋体"/>
        <charset val="134"/>
      </rPr>
      <t>服务器</t>
    </r>
  </si>
  <si>
    <t>2012-08-31</t>
  </si>
  <si>
    <t>0100040</t>
  </si>
  <si>
    <t>2012-12-31</t>
  </si>
  <si>
    <t>0100041</t>
  </si>
  <si>
    <t>照相机</t>
  </si>
  <si>
    <t>0100042</t>
  </si>
  <si>
    <t>2013-04-13</t>
  </si>
  <si>
    <t>0100043</t>
  </si>
  <si>
    <t>惠普电脑</t>
  </si>
  <si>
    <t>2013-04-01</t>
  </si>
  <si>
    <t>0100046</t>
  </si>
  <si>
    <t>2014-06-29</t>
  </si>
  <si>
    <t>0100055</t>
  </si>
  <si>
    <t>中班桌1套</t>
  </si>
  <si>
    <t>2015-02-27</t>
  </si>
  <si>
    <t>0100074</t>
  </si>
  <si>
    <t>科密碎纸机</t>
  </si>
  <si>
    <t>030002</t>
  </si>
  <si>
    <t>2015-04-30</t>
  </si>
  <si>
    <t>0100079</t>
  </si>
  <si>
    <t>2015-12-09</t>
  </si>
  <si>
    <t>0100081</t>
  </si>
  <si>
    <t>装订机</t>
  </si>
  <si>
    <t>0100082</t>
  </si>
  <si>
    <t>复印机</t>
  </si>
  <si>
    <t>2016-05-05</t>
  </si>
  <si>
    <t>0100048</t>
  </si>
  <si>
    <t>0100001</t>
  </si>
  <si>
    <t>2011-07-09</t>
  </si>
  <si>
    <t>市交投</t>
  </si>
  <si>
    <t>0100003</t>
  </si>
  <si>
    <t>2010-12-08</t>
  </si>
  <si>
    <t>0100004</t>
  </si>
  <si>
    <t>2011-02-25</t>
  </si>
  <si>
    <t>0100006</t>
  </si>
  <si>
    <t>2011-05-31</t>
  </si>
  <si>
    <t>0100007</t>
  </si>
  <si>
    <t>0100009</t>
  </si>
  <si>
    <t>二门书柜</t>
  </si>
  <si>
    <t>0100010</t>
  </si>
  <si>
    <t>茶水柜</t>
  </si>
  <si>
    <t>0100012</t>
  </si>
  <si>
    <t>盼盼防盗门</t>
  </si>
  <si>
    <t>樘</t>
  </si>
  <si>
    <t>0100013</t>
  </si>
  <si>
    <t>三人沙发</t>
  </si>
  <si>
    <t>0100015</t>
  </si>
  <si>
    <t>公开栏</t>
  </si>
  <si>
    <t>2012-02-28</t>
  </si>
  <si>
    <t>0100016</t>
  </si>
  <si>
    <t>办公桌、办公椅</t>
  </si>
  <si>
    <t>2012-03-28</t>
  </si>
  <si>
    <t>29</t>
  </si>
  <si>
    <t>0100017</t>
  </si>
  <si>
    <t>班台2张</t>
  </si>
  <si>
    <t>30</t>
  </si>
  <si>
    <t>0100018</t>
  </si>
  <si>
    <t>2012-03-25</t>
  </si>
  <si>
    <t>31</t>
  </si>
  <si>
    <t>0100022</t>
  </si>
  <si>
    <t>会议桌</t>
  </si>
  <si>
    <t>2012-07-28</t>
  </si>
  <si>
    <t>32</t>
  </si>
  <si>
    <t>0100023</t>
  </si>
  <si>
    <t>茶几</t>
  </si>
  <si>
    <t>2012-06-20</t>
  </si>
  <si>
    <t>33</t>
  </si>
  <si>
    <t>0100024</t>
  </si>
  <si>
    <t>大班桌</t>
  </si>
  <si>
    <t>34</t>
  </si>
  <si>
    <t>0100025</t>
  </si>
  <si>
    <t>35</t>
  </si>
  <si>
    <t>0100027</t>
  </si>
  <si>
    <t>36</t>
  </si>
  <si>
    <t>0100028</t>
  </si>
  <si>
    <t>37</t>
  </si>
  <si>
    <t>0100029</t>
  </si>
  <si>
    <t>大班椅</t>
  </si>
  <si>
    <t>38</t>
  </si>
  <si>
    <t>0100030</t>
  </si>
  <si>
    <t>39</t>
  </si>
  <si>
    <t>0100031</t>
  </si>
  <si>
    <t>2012-07-27</t>
  </si>
  <si>
    <t>40</t>
  </si>
  <si>
    <t>0100032</t>
  </si>
  <si>
    <t>2012-08-19</t>
  </si>
  <si>
    <t>41</t>
  </si>
  <si>
    <t>0100035</t>
  </si>
  <si>
    <t>42</t>
  </si>
  <si>
    <t>0100037</t>
  </si>
  <si>
    <t>2012-10-13</t>
  </si>
  <si>
    <t>43</t>
  </si>
  <si>
    <t>44</t>
  </si>
  <si>
    <t>0100045</t>
  </si>
  <si>
    <t>2014-04-30</t>
  </si>
  <si>
    <t>45</t>
  </si>
  <si>
    <t>46</t>
  </si>
  <si>
    <t>47</t>
  </si>
  <si>
    <t>0100049</t>
  </si>
  <si>
    <t>海尔智能饮水机</t>
  </si>
  <si>
    <t>2014-08-21</t>
  </si>
  <si>
    <t>48</t>
  </si>
  <si>
    <t>0100050</t>
  </si>
  <si>
    <t>49</t>
  </si>
  <si>
    <t>0100052</t>
  </si>
  <si>
    <t>HP打印机</t>
  </si>
  <si>
    <t>2014-08-14</t>
  </si>
  <si>
    <t>50</t>
  </si>
  <si>
    <t>0100053</t>
  </si>
  <si>
    <t>衣架（1个）</t>
  </si>
  <si>
    <t>2014-12-31</t>
  </si>
  <si>
    <t>51</t>
  </si>
  <si>
    <t>0100054</t>
  </si>
  <si>
    <t>52</t>
  </si>
  <si>
    <t>中班桌</t>
  </si>
  <si>
    <t>53</t>
  </si>
  <si>
    <t>0100056</t>
  </si>
  <si>
    <t>54</t>
  </si>
  <si>
    <t>0100057</t>
  </si>
  <si>
    <t>55</t>
  </si>
  <si>
    <t>0100058</t>
  </si>
  <si>
    <t>56</t>
  </si>
  <si>
    <t>0100059</t>
  </si>
  <si>
    <t>单人沙发</t>
  </si>
  <si>
    <t>57</t>
  </si>
  <si>
    <t>0100060</t>
  </si>
  <si>
    <t>58</t>
  </si>
  <si>
    <t>0100061</t>
  </si>
  <si>
    <t>59</t>
  </si>
  <si>
    <t>0100062</t>
  </si>
  <si>
    <t>三人茶几</t>
  </si>
  <si>
    <t>60</t>
  </si>
  <si>
    <t>0100063</t>
  </si>
  <si>
    <t>牛皮沙发</t>
  </si>
  <si>
    <t>61</t>
  </si>
  <si>
    <t>0100064</t>
  </si>
  <si>
    <t>62</t>
  </si>
  <si>
    <t>0100065</t>
  </si>
  <si>
    <t>屏风办公桌</t>
  </si>
  <si>
    <t>63</t>
  </si>
  <si>
    <t>0100066</t>
  </si>
  <si>
    <t>64</t>
  </si>
  <si>
    <t>0100067</t>
  </si>
  <si>
    <t>牛皮大班椅</t>
  </si>
  <si>
    <t>65</t>
  </si>
  <si>
    <t>0100068</t>
  </si>
  <si>
    <t>千兆路由器</t>
  </si>
  <si>
    <t>66</t>
  </si>
  <si>
    <t>0100069</t>
  </si>
  <si>
    <t>交换机</t>
  </si>
  <si>
    <t>67</t>
  </si>
  <si>
    <t>0100070</t>
  </si>
  <si>
    <t>68</t>
  </si>
  <si>
    <t>0100071</t>
  </si>
  <si>
    <t>刻密碎纸机</t>
  </si>
  <si>
    <t>69</t>
  </si>
  <si>
    <t>0100072</t>
  </si>
  <si>
    <t>70</t>
  </si>
  <si>
    <t>0100073</t>
  </si>
  <si>
    <t>移动硬盘</t>
  </si>
  <si>
    <t>71</t>
  </si>
  <si>
    <t>0100077</t>
  </si>
  <si>
    <t>2015-03-31</t>
  </si>
  <si>
    <t>附件4：</t>
  </si>
  <si>
    <t>恒鑫资产待清理明细表</t>
  </si>
  <si>
    <t>担保系统软件和服务器</t>
  </si>
  <si>
    <t>2010-10-01</t>
  </si>
  <si>
    <t>联想电脑：启天M4390</t>
  </si>
  <si>
    <t>启天M4390</t>
  </si>
  <si>
    <t>2008-02-01</t>
  </si>
  <si>
    <t>联想电脑：M6300T</t>
  </si>
  <si>
    <t>M6300T</t>
  </si>
  <si>
    <t>2009-06-01</t>
  </si>
  <si>
    <t>联想电脑：扬天T4900V</t>
  </si>
  <si>
    <t>扬天T4900V</t>
  </si>
  <si>
    <t>2009-05-01</t>
  </si>
  <si>
    <t>联想电脑：扬天E3100C</t>
  </si>
  <si>
    <t>扬天E3100C</t>
  </si>
  <si>
    <t>2009-08-01</t>
  </si>
  <si>
    <t>联想电脑：家悦D2300E</t>
  </si>
  <si>
    <t>家悦D2300E</t>
  </si>
  <si>
    <t>2009-12-01</t>
  </si>
  <si>
    <t>惠普：HP.P1008打印机</t>
  </si>
  <si>
    <t>惠普：HP.P1008</t>
  </si>
  <si>
    <t>2009-07-01</t>
  </si>
  <si>
    <t>starNX-600打印机</t>
  </si>
  <si>
    <t>starNX-600</t>
  </si>
  <si>
    <t>2007-05-01</t>
  </si>
  <si>
    <t>佳能：4820D复印机</t>
  </si>
  <si>
    <t>佳能：4820D</t>
  </si>
  <si>
    <t>2009-09-01</t>
  </si>
  <si>
    <t>海尔大3匹空调</t>
  </si>
  <si>
    <t>海尔大3匹</t>
  </si>
  <si>
    <t>2009-01-01</t>
  </si>
  <si>
    <t>格力空调</t>
  </si>
  <si>
    <t>2010-12-01</t>
  </si>
  <si>
    <t>大办公组合柜子</t>
  </si>
  <si>
    <t>2009-10-01</t>
  </si>
  <si>
    <t>小办公桌</t>
  </si>
  <si>
    <t>2010-05-01</t>
  </si>
  <si>
    <t>转椅</t>
  </si>
  <si>
    <t>2010-02-01</t>
  </si>
  <si>
    <t>保险箱</t>
  </si>
  <si>
    <t>2005-02-01</t>
  </si>
  <si>
    <t>档案柜</t>
  </si>
  <si>
    <t>2003-05-01</t>
  </si>
  <si>
    <t>大复印机</t>
  </si>
  <si>
    <t>2002-06-01</t>
  </si>
  <si>
    <t>东芝2303A复印机</t>
  </si>
  <si>
    <t>东芝2303A</t>
  </si>
  <si>
    <t>2016-08-08</t>
  </si>
  <si>
    <t>0300015</t>
  </si>
  <si>
    <t>戴尔3046MT商用台式电脑</t>
  </si>
  <si>
    <t>戴尔3046MT</t>
  </si>
  <si>
    <t>2017-11-14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</si>
</sst>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0"/>
    </font>
    <font>
      <sz val="10"/>
      <color rgb="FF000000"/>
      <name val="宋体"/>
      <charset val="0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Arial"/>
      <charset val="0"/>
    </font>
    <font>
      <b/>
      <sz val="14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57" fontId="11" fillId="0" borderId="7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2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wnloads\&#21345;&#29255;&#21488;&#36134;%20(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wnloads\&#21345;&#29255;&#21488;&#36134;%20(1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wnloads\&#21345;&#29255;&#21488;&#36134;%20(1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卡片台账"/>
    </sheetNames>
    <sheetDataSet>
      <sheetData sheetId="0" refreshError="1">
        <row r="1">
          <cell r="B1" t="str">
            <v>卡片台账</v>
          </cell>
        </row>
        <row r="2">
          <cell r="C2" t="str">
            <v>财务组织：</v>
          </cell>
          <cell r="D2" t="str">
            <v>宿迁市国昇融资担保集团有限公司</v>
          </cell>
        </row>
        <row r="2">
          <cell r="I2" t="str">
            <v>宿迁市国昇融资担保集团有限公司-基准账簿</v>
          </cell>
        </row>
        <row r="4">
          <cell r="B4" t="str">
            <v>资产编码</v>
          </cell>
          <cell r="C4" t="str">
            <v>资产名称</v>
          </cell>
          <cell r="D4" t="str">
            <v>规格</v>
          </cell>
          <cell r="E4" t="str">
            <v>型号</v>
          </cell>
          <cell r="F4" t="str">
            <v>数量</v>
          </cell>
          <cell r="G4" t="str">
            <v>资产类别</v>
          </cell>
          <cell r="H4" t="str">
            <v>资产入账科目</v>
          </cell>
          <cell r="I4" t="str">
            <v>建卡日期</v>
          </cell>
          <cell r="J4" t="str">
            <v>开始使用日期</v>
          </cell>
        </row>
        <row r="5">
          <cell r="B5" t="str">
            <v>0300001</v>
          </cell>
          <cell r="C5" t="str">
            <v>DELL电脑360</v>
          </cell>
        </row>
        <row r="5">
          <cell r="F5">
            <v>1</v>
          </cell>
          <cell r="G5" t="str">
            <v>电子设备</v>
          </cell>
          <cell r="H5" t="str">
            <v>管理费用</v>
          </cell>
          <cell r="I5" t="str">
            <v>2023-04-01 00:00:00</v>
          </cell>
          <cell r="J5" t="str">
            <v>2011-12-02</v>
          </cell>
        </row>
        <row r="6">
          <cell r="B6" t="str">
            <v>0300002</v>
          </cell>
          <cell r="C6" t="str">
            <v>办公电子设备</v>
          </cell>
        </row>
        <row r="6">
          <cell r="F6">
            <v>1</v>
          </cell>
          <cell r="G6" t="str">
            <v>电子设备</v>
          </cell>
          <cell r="H6" t="str">
            <v>管理费用</v>
          </cell>
          <cell r="I6" t="str">
            <v>2023-04-01 00:00:00</v>
          </cell>
          <cell r="J6" t="str">
            <v>2012-08-23</v>
          </cell>
        </row>
        <row r="7">
          <cell r="B7" t="str">
            <v>0300003</v>
          </cell>
          <cell r="C7" t="str">
            <v>格力空调KFR-72LW</v>
          </cell>
        </row>
        <row r="7">
          <cell r="F7">
            <v>1</v>
          </cell>
          <cell r="G7" t="str">
            <v>电子设备</v>
          </cell>
          <cell r="H7" t="str">
            <v>管理费用</v>
          </cell>
          <cell r="I7" t="str">
            <v>2023-04-01 00:00:00</v>
          </cell>
          <cell r="J7" t="str">
            <v>2012-12-05</v>
          </cell>
        </row>
        <row r="8">
          <cell r="B8" t="str">
            <v>0300004</v>
          </cell>
          <cell r="C8" t="str">
            <v>格力空调KFR-72LW（2台）KFR-35GW（2台）</v>
          </cell>
        </row>
        <row r="8">
          <cell r="F8">
            <v>1</v>
          </cell>
          <cell r="G8" t="str">
            <v>电子设备</v>
          </cell>
          <cell r="H8" t="str">
            <v>管理费用</v>
          </cell>
          <cell r="I8" t="str">
            <v>2023-04-01 00:00:00</v>
          </cell>
          <cell r="J8" t="str">
            <v>2013-12-27</v>
          </cell>
        </row>
        <row r="9">
          <cell r="B9" t="str">
            <v>0300005</v>
          </cell>
          <cell r="C9" t="str">
            <v>税控盘及开票</v>
          </cell>
        </row>
        <row r="9">
          <cell r="F9">
            <v>1</v>
          </cell>
          <cell r="G9" t="str">
            <v>电子设备</v>
          </cell>
          <cell r="H9" t="str">
            <v>管理费用</v>
          </cell>
          <cell r="I9" t="str">
            <v>2023-04-01 00:00:00</v>
          </cell>
          <cell r="J9" t="str">
            <v>2016-05-04</v>
          </cell>
        </row>
        <row r="10">
          <cell r="B10" t="str">
            <v>0300006</v>
          </cell>
          <cell r="C10" t="str">
            <v>东芝2303复印一体机</v>
          </cell>
        </row>
        <row r="10">
          <cell r="F10">
            <v>1</v>
          </cell>
          <cell r="G10" t="str">
            <v>电子设备</v>
          </cell>
          <cell r="H10" t="str">
            <v>管理费用</v>
          </cell>
          <cell r="I10" t="str">
            <v>2023-04-01 00:00:00</v>
          </cell>
          <cell r="J10" t="str">
            <v>2016-06-20</v>
          </cell>
        </row>
        <row r="11">
          <cell r="B11" t="str">
            <v>0300007</v>
          </cell>
          <cell r="C11" t="str">
            <v>联想电脑</v>
          </cell>
        </row>
        <row r="11">
          <cell r="F11">
            <v>1</v>
          </cell>
          <cell r="G11" t="str">
            <v>电子设备</v>
          </cell>
          <cell r="H11" t="str">
            <v>管理费用</v>
          </cell>
          <cell r="I11" t="str">
            <v>2023-04-01 00:00:00</v>
          </cell>
          <cell r="J11" t="str">
            <v>2016-08-17</v>
          </cell>
        </row>
        <row r="12">
          <cell r="B12" t="str">
            <v>0300008</v>
          </cell>
          <cell r="C12" t="str">
            <v>联想台式电脑主机</v>
          </cell>
        </row>
        <row r="12">
          <cell r="F12">
            <v>1</v>
          </cell>
          <cell r="G12" t="str">
            <v>电子设备</v>
          </cell>
          <cell r="H12" t="str">
            <v>管理费用</v>
          </cell>
          <cell r="I12" t="str">
            <v>2023-04-01 00:00:00</v>
          </cell>
          <cell r="J12" t="str">
            <v>2017-06-22</v>
          </cell>
        </row>
        <row r="13">
          <cell r="B13" t="str">
            <v>0300009</v>
          </cell>
          <cell r="C13" t="str">
            <v>联想台式电脑主机</v>
          </cell>
        </row>
        <row r="13">
          <cell r="F13">
            <v>1</v>
          </cell>
          <cell r="G13" t="str">
            <v>电子设备</v>
          </cell>
          <cell r="H13" t="str">
            <v>管理费用</v>
          </cell>
          <cell r="I13" t="str">
            <v>2023-04-01 00:00:00</v>
          </cell>
          <cell r="J13" t="str">
            <v>2017-09-13</v>
          </cell>
        </row>
        <row r="14">
          <cell r="B14" t="str">
            <v>0400001</v>
          </cell>
          <cell r="C14" t="str">
            <v>打印机</v>
          </cell>
        </row>
        <row r="14">
          <cell r="F14">
            <v>1</v>
          </cell>
          <cell r="G14" t="str">
            <v>办公家具</v>
          </cell>
          <cell r="H14" t="str">
            <v>管理费用</v>
          </cell>
          <cell r="I14" t="str">
            <v>2023-04-01 00:00:00</v>
          </cell>
          <cell r="J14" t="str">
            <v>2017-07-04</v>
          </cell>
        </row>
        <row r="15">
          <cell r="B15" t="str">
            <v>0400002</v>
          </cell>
          <cell r="C15" t="str">
            <v>文件柜</v>
          </cell>
        </row>
        <row r="15">
          <cell r="F15">
            <v>1</v>
          </cell>
          <cell r="G15" t="str">
            <v>办公家具</v>
          </cell>
          <cell r="H15" t="str">
            <v>管理费用</v>
          </cell>
          <cell r="I15" t="str">
            <v>2023-04-01 00:00:00</v>
          </cell>
          <cell r="J15" t="str">
            <v>2017-07-04</v>
          </cell>
        </row>
        <row r="16">
          <cell r="B16" t="str">
            <v>0400003</v>
          </cell>
          <cell r="C16" t="str">
            <v>文件柜</v>
          </cell>
        </row>
        <row r="16">
          <cell r="F16">
            <v>1</v>
          </cell>
          <cell r="G16" t="str">
            <v>办公家具</v>
          </cell>
          <cell r="H16" t="str">
            <v>管理费用</v>
          </cell>
          <cell r="I16" t="str">
            <v>2023-04-01 00:00:00</v>
          </cell>
          <cell r="J16" t="str">
            <v>2017-07-04</v>
          </cell>
        </row>
        <row r="17">
          <cell r="B17" t="str">
            <v>0400004</v>
          </cell>
          <cell r="C17" t="str">
            <v>沙发</v>
          </cell>
        </row>
        <row r="17">
          <cell r="F17">
            <v>1</v>
          </cell>
          <cell r="G17" t="str">
            <v>办公家具</v>
          </cell>
          <cell r="H17" t="str">
            <v>管理费用</v>
          </cell>
          <cell r="I17" t="str">
            <v>2023-04-01 00:00:00</v>
          </cell>
          <cell r="J17" t="str">
            <v>2017-07-04</v>
          </cell>
        </row>
        <row r="18">
          <cell r="B18" t="str">
            <v>0300010</v>
          </cell>
          <cell r="C18" t="str">
            <v>电脑</v>
          </cell>
        </row>
        <row r="18">
          <cell r="F18">
            <v>1</v>
          </cell>
          <cell r="G18" t="str">
            <v>电子设备</v>
          </cell>
          <cell r="H18" t="str">
            <v>管理费用</v>
          </cell>
          <cell r="I18" t="str">
            <v>2023-04-01 00:00:00</v>
          </cell>
          <cell r="J18" t="str">
            <v>2020-08-25</v>
          </cell>
        </row>
        <row r="19">
          <cell r="B19" t="str">
            <v>030011</v>
          </cell>
          <cell r="C19" t="str">
            <v>联想电脑p318</v>
          </cell>
          <cell r="D19" t="str">
            <v>p318</v>
          </cell>
        </row>
        <row r="19">
          <cell r="F19">
            <v>1</v>
          </cell>
          <cell r="G19" t="str">
            <v>电子设备</v>
          </cell>
          <cell r="H19" t="str">
            <v>管理费用</v>
          </cell>
          <cell r="I19" t="str">
            <v>2023-04-01 00:00:00</v>
          </cell>
          <cell r="J19" t="str">
            <v>2021-02-28</v>
          </cell>
        </row>
        <row r="20">
          <cell r="B20" t="str">
            <v>030012</v>
          </cell>
          <cell r="C20" t="str">
            <v>86英寸颂系列会议平板</v>
          </cell>
          <cell r="D20" t="str">
            <v>SS-86B</v>
          </cell>
        </row>
        <row r="20">
          <cell r="F20">
            <v>1</v>
          </cell>
          <cell r="G20" t="str">
            <v>电子设备</v>
          </cell>
          <cell r="H20" t="str">
            <v>管理费用</v>
          </cell>
          <cell r="I20" t="str">
            <v>2023-04-01 00:00:00</v>
          </cell>
          <cell r="J20" t="str">
            <v>2021-09-01</v>
          </cell>
        </row>
        <row r="21">
          <cell r="B21" t="str">
            <v>030013</v>
          </cell>
          <cell r="C21" t="str">
            <v>台式电脑</v>
          </cell>
          <cell r="D21" t="str">
            <v>联想M435</v>
          </cell>
        </row>
        <row r="21">
          <cell r="F21">
            <v>1</v>
          </cell>
          <cell r="G21" t="str">
            <v>电子设备</v>
          </cell>
          <cell r="H21" t="str">
            <v>管理费用</v>
          </cell>
          <cell r="I21" t="str">
            <v>2023-04-01 00:00:00</v>
          </cell>
          <cell r="J21" t="str">
            <v>2021-11-12</v>
          </cell>
        </row>
        <row r="22">
          <cell r="B22" t="str">
            <v>030014</v>
          </cell>
          <cell r="C22" t="str">
            <v>台式电脑</v>
          </cell>
          <cell r="D22" t="str">
            <v>联想M435</v>
          </cell>
        </row>
        <row r="22">
          <cell r="F22">
            <v>1</v>
          </cell>
          <cell r="G22" t="str">
            <v>电子设备</v>
          </cell>
          <cell r="H22" t="str">
            <v>管理费用</v>
          </cell>
          <cell r="I22" t="str">
            <v>2023-04-01 00:00:00</v>
          </cell>
          <cell r="J22" t="str">
            <v>2021-11-12</v>
          </cell>
        </row>
        <row r="23">
          <cell r="B23" t="str">
            <v>030015</v>
          </cell>
          <cell r="C23" t="str">
            <v>联想电脑</v>
          </cell>
          <cell r="D23" t="str">
            <v>THINKPADS2</v>
          </cell>
        </row>
        <row r="23">
          <cell r="F23">
            <v>1</v>
          </cell>
          <cell r="G23" t="str">
            <v>电子设备</v>
          </cell>
          <cell r="H23" t="str">
            <v>管理费用</v>
          </cell>
          <cell r="I23" t="str">
            <v>2023-04-01 00:00:00</v>
          </cell>
          <cell r="J23" t="str">
            <v>2021-11-30</v>
          </cell>
        </row>
        <row r="24">
          <cell r="B24" t="str">
            <v>030016</v>
          </cell>
          <cell r="C24" t="str">
            <v>电脑主机</v>
          </cell>
          <cell r="D24" t="str">
            <v>联想启天M435-N000</v>
          </cell>
        </row>
        <row r="24">
          <cell r="F24">
            <v>1</v>
          </cell>
          <cell r="G24" t="str">
            <v>电子设备</v>
          </cell>
          <cell r="H24" t="str">
            <v>管理费用</v>
          </cell>
          <cell r="I24" t="str">
            <v>2023-04-01 00:00:00</v>
          </cell>
          <cell r="J24" t="str">
            <v>2022-01-12</v>
          </cell>
        </row>
        <row r="25">
          <cell r="B25" t="str">
            <v>040005</v>
          </cell>
          <cell r="C25" t="str">
            <v>会议办公桌</v>
          </cell>
        </row>
        <row r="25">
          <cell r="F25">
            <v>1</v>
          </cell>
          <cell r="G25" t="str">
            <v>办公家具</v>
          </cell>
          <cell r="H25" t="str">
            <v>管理费用</v>
          </cell>
          <cell r="I25" t="str">
            <v>2023-04-01 00:00:00</v>
          </cell>
          <cell r="J25" t="str">
            <v>2022-06-02</v>
          </cell>
        </row>
        <row r="26">
          <cell r="B26" t="str">
            <v>030017</v>
          </cell>
          <cell r="C26" t="str">
            <v>联想台式机</v>
          </cell>
          <cell r="D26" t="str">
            <v>联想M437</v>
          </cell>
        </row>
        <row r="26">
          <cell r="F26">
            <v>1</v>
          </cell>
          <cell r="G26" t="str">
            <v>电子设备</v>
          </cell>
          <cell r="H26" t="str">
            <v>管理费用</v>
          </cell>
          <cell r="I26" t="str">
            <v>2023-04-01 00:00:00</v>
          </cell>
          <cell r="J26" t="str">
            <v>2022-12-09</v>
          </cell>
        </row>
        <row r="27">
          <cell r="B27" t="str">
            <v>030018</v>
          </cell>
          <cell r="C27" t="str">
            <v>联想台式电脑</v>
          </cell>
          <cell r="D27" t="str">
            <v>联想M437</v>
          </cell>
        </row>
        <row r="27">
          <cell r="F27">
            <v>1</v>
          </cell>
          <cell r="G27" t="str">
            <v>电子设备</v>
          </cell>
          <cell r="H27" t="str">
            <v>管理费用</v>
          </cell>
          <cell r="I27" t="str">
            <v>2023-04-01 00:00:00</v>
          </cell>
          <cell r="J27" t="str">
            <v>2023-02-02</v>
          </cell>
        </row>
        <row r="28">
          <cell r="B28" t="str">
            <v>040006</v>
          </cell>
          <cell r="C28" t="str">
            <v>保险柜</v>
          </cell>
          <cell r="D28" t="str">
            <v>得力4118g</v>
          </cell>
        </row>
        <row r="28">
          <cell r="F28">
            <v>1</v>
          </cell>
          <cell r="G28" t="str">
            <v>办公家具</v>
          </cell>
          <cell r="H28" t="str">
            <v>管理费用</v>
          </cell>
          <cell r="I28" t="str">
            <v>2023-04-01 00:00:00</v>
          </cell>
          <cell r="J28" t="str">
            <v>2023-03-13</v>
          </cell>
        </row>
        <row r="29">
          <cell r="B29" t="str">
            <v>040007</v>
          </cell>
          <cell r="C29" t="str">
            <v>保险柜</v>
          </cell>
          <cell r="D29" t="str">
            <v>得力4118g</v>
          </cell>
        </row>
        <row r="29">
          <cell r="F29">
            <v>1</v>
          </cell>
          <cell r="G29" t="str">
            <v>办公家具</v>
          </cell>
          <cell r="H29" t="str">
            <v>管理费用</v>
          </cell>
          <cell r="I29" t="str">
            <v>2023-04-01 00:00:00</v>
          </cell>
          <cell r="J29" t="str">
            <v>2023-03-13</v>
          </cell>
        </row>
        <row r="30">
          <cell r="B30" t="str">
            <v>030001</v>
          </cell>
          <cell r="C30" t="str">
            <v>佳能3226复印机</v>
          </cell>
        </row>
        <row r="30">
          <cell r="F30">
            <v>1</v>
          </cell>
          <cell r="G30" t="str">
            <v>电子设备</v>
          </cell>
          <cell r="H30" t="str">
            <v>管理费用</v>
          </cell>
          <cell r="I30" t="str">
            <v>2023-06-01 15:06:45</v>
          </cell>
          <cell r="J30" t="str">
            <v>2023-06-01</v>
          </cell>
        </row>
        <row r="31">
          <cell r="B31" t="str">
            <v>010001</v>
          </cell>
          <cell r="C31" t="str">
            <v>中央城市花园3-2#</v>
          </cell>
        </row>
        <row r="31">
          <cell r="F31">
            <v>1</v>
          </cell>
          <cell r="G31" t="str">
            <v>房屋及建筑物</v>
          </cell>
          <cell r="H31" t="str">
            <v>管理费用</v>
          </cell>
          <cell r="I31" t="str">
            <v>2023-04-07 21:31:45</v>
          </cell>
          <cell r="J31" t="str">
            <v>2023-04-07</v>
          </cell>
        </row>
        <row r="32">
          <cell r="B32" t="str">
            <v>040010</v>
          </cell>
          <cell r="C32" t="str">
            <v>迪欧文件柜</v>
          </cell>
        </row>
        <row r="32">
          <cell r="E32" t="str">
            <v>2.2米</v>
          </cell>
          <cell r="F32">
            <v>1</v>
          </cell>
          <cell r="G32" t="str">
            <v>办公家具</v>
          </cell>
          <cell r="H32" t="str">
            <v>管理费用</v>
          </cell>
          <cell r="I32" t="str">
            <v>2023-08-04 15:36:55</v>
          </cell>
          <cell r="J32" t="str">
            <v>2023-08-04</v>
          </cell>
        </row>
        <row r="33">
          <cell r="B33" t="str">
            <v>040011</v>
          </cell>
          <cell r="C33" t="str">
            <v>广立会议桌</v>
          </cell>
        </row>
        <row r="33">
          <cell r="E33" t="str">
            <v>3.2米</v>
          </cell>
          <cell r="F33">
            <v>1</v>
          </cell>
          <cell r="G33" t="str">
            <v>办公家具</v>
          </cell>
          <cell r="H33" t="str">
            <v>管理费用</v>
          </cell>
          <cell r="I33" t="str">
            <v>2023-08-04 15:36:55</v>
          </cell>
          <cell r="J33" t="str">
            <v>2023-08-04</v>
          </cell>
        </row>
        <row r="34">
          <cell r="B34" t="str">
            <v>040012</v>
          </cell>
          <cell r="C34" t="str">
            <v>迪欧班台</v>
          </cell>
        </row>
        <row r="34">
          <cell r="E34" t="str">
            <v>2米</v>
          </cell>
          <cell r="F34">
            <v>1</v>
          </cell>
          <cell r="G34" t="str">
            <v>办公家具</v>
          </cell>
          <cell r="H34" t="str">
            <v>管理费用</v>
          </cell>
          <cell r="I34" t="str">
            <v>2023-08-04 15:36:55</v>
          </cell>
          <cell r="J34" t="str">
            <v>2023-08-04</v>
          </cell>
        </row>
        <row r="35">
          <cell r="B35" t="str">
            <v>040013</v>
          </cell>
          <cell r="C35" t="str">
            <v>广立办公桌</v>
          </cell>
        </row>
        <row r="35">
          <cell r="E35" t="str">
            <v>1.6米</v>
          </cell>
          <cell r="F35">
            <v>1</v>
          </cell>
          <cell r="G35" t="str">
            <v>办公家具</v>
          </cell>
          <cell r="H35" t="str">
            <v>管理费用</v>
          </cell>
          <cell r="I35" t="str">
            <v>2023-08-04 15:36:55</v>
          </cell>
          <cell r="J35" t="str">
            <v>2023-08-04</v>
          </cell>
        </row>
        <row r="36">
          <cell r="B36" t="str">
            <v>040014</v>
          </cell>
          <cell r="C36" t="str">
            <v>广立办公桌</v>
          </cell>
        </row>
        <row r="36">
          <cell r="E36" t="str">
            <v>1.6米</v>
          </cell>
          <cell r="F36">
            <v>1</v>
          </cell>
          <cell r="G36" t="str">
            <v>办公家具</v>
          </cell>
          <cell r="H36" t="str">
            <v>管理费用</v>
          </cell>
          <cell r="I36" t="str">
            <v>2023-08-04 15:36:55</v>
          </cell>
          <cell r="J36" t="str">
            <v>2023-08-04</v>
          </cell>
        </row>
        <row r="37">
          <cell r="B37" t="str">
            <v>040015</v>
          </cell>
          <cell r="C37" t="str">
            <v>广立办公桌</v>
          </cell>
        </row>
        <row r="37">
          <cell r="E37" t="str">
            <v>1.6米</v>
          </cell>
          <cell r="F37">
            <v>1</v>
          </cell>
          <cell r="G37" t="str">
            <v>办公家具</v>
          </cell>
          <cell r="H37" t="str">
            <v>管理费用</v>
          </cell>
          <cell r="I37" t="str">
            <v>2023-08-04 15:36:55</v>
          </cell>
          <cell r="J37" t="str">
            <v>2023-08-04</v>
          </cell>
        </row>
        <row r="38">
          <cell r="B38" t="str">
            <v>合计</v>
          </cell>
        </row>
        <row r="38">
          <cell r="E38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卡片台账"/>
    </sheetNames>
    <sheetDataSet>
      <sheetData sheetId="0" refreshError="1">
        <row r="1">
          <cell r="B1" t="str">
            <v>卡片台账</v>
          </cell>
        </row>
        <row r="2">
          <cell r="C2" t="str">
            <v>财务组织：</v>
          </cell>
          <cell r="D2" t="str">
            <v>宿迁市同创信用融资担保有限公司</v>
          </cell>
        </row>
        <row r="2">
          <cell r="I2" t="str">
            <v>宿迁市同创信用融资担保有限公司-基准账簿</v>
          </cell>
        </row>
        <row r="4">
          <cell r="B4" t="str">
            <v>资产编码</v>
          </cell>
          <cell r="C4" t="str">
            <v>资产名称</v>
          </cell>
          <cell r="D4" t="str">
            <v>规格</v>
          </cell>
          <cell r="E4" t="str">
            <v>型号</v>
          </cell>
          <cell r="F4" t="str">
            <v>数量</v>
          </cell>
          <cell r="G4" t="str">
            <v>资产类别</v>
          </cell>
          <cell r="H4" t="str">
            <v>资产入账科目</v>
          </cell>
          <cell r="I4" t="str">
            <v>建卡日期</v>
          </cell>
          <cell r="J4" t="str">
            <v>开始使用日期</v>
          </cell>
        </row>
        <row r="5">
          <cell r="B5" t="str">
            <v>0300001</v>
          </cell>
          <cell r="C5" t="str">
            <v>联想台式电脑</v>
          </cell>
        </row>
        <row r="5">
          <cell r="F5">
            <v>2</v>
          </cell>
          <cell r="G5" t="str">
            <v>电子设备</v>
          </cell>
          <cell r="H5" t="str">
            <v>管理费用</v>
          </cell>
          <cell r="I5" t="str">
            <v>2023-04-01 00:00:00</v>
          </cell>
          <cell r="J5" t="str">
            <v>2013-06-27</v>
          </cell>
        </row>
        <row r="6">
          <cell r="B6" t="str">
            <v>0300002</v>
          </cell>
          <cell r="C6" t="str">
            <v>联想电脑</v>
          </cell>
          <cell r="D6" t="str">
            <v>M7150主机19CD</v>
          </cell>
        </row>
        <row r="6">
          <cell r="F6">
            <v>4</v>
          </cell>
          <cell r="G6" t="str">
            <v>电子设备</v>
          </cell>
          <cell r="H6" t="str">
            <v>管理费用</v>
          </cell>
          <cell r="I6" t="str">
            <v>2023-04-01 00:00:00</v>
          </cell>
          <cell r="J6" t="str">
            <v>2011-07-31</v>
          </cell>
        </row>
        <row r="7">
          <cell r="B7" t="str">
            <v>0300003</v>
          </cell>
          <cell r="C7" t="str">
            <v>联想台式电脑</v>
          </cell>
        </row>
        <row r="7">
          <cell r="F7">
            <v>2</v>
          </cell>
          <cell r="G7" t="str">
            <v>电子设备</v>
          </cell>
          <cell r="H7" t="str">
            <v>管理费用</v>
          </cell>
          <cell r="I7" t="str">
            <v>2023-04-01 00:00:00</v>
          </cell>
          <cell r="J7" t="str">
            <v>2012-02-29</v>
          </cell>
        </row>
        <row r="8">
          <cell r="B8" t="str">
            <v>0300004</v>
          </cell>
          <cell r="C8" t="str">
            <v>联想台式电脑</v>
          </cell>
          <cell r="D8" t="str">
            <v>启天M7150</v>
          </cell>
        </row>
        <row r="8">
          <cell r="F8">
            <v>1</v>
          </cell>
          <cell r="G8" t="str">
            <v>电子设备</v>
          </cell>
          <cell r="H8" t="str">
            <v>管理费用</v>
          </cell>
          <cell r="I8" t="str">
            <v>2023-04-01 00:00:00</v>
          </cell>
          <cell r="J8" t="str">
            <v>2012-05-24</v>
          </cell>
        </row>
        <row r="9">
          <cell r="B9" t="str">
            <v>0300005</v>
          </cell>
          <cell r="C9" t="str">
            <v>联想台式电脑</v>
          </cell>
          <cell r="D9" t="str">
            <v>联想电脑启天7166</v>
          </cell>
        </row>
        <row r="9">
          <cell r="F9">
            <v>1</v>
          </cell>
          <cell r="G9" t="str">
            <v>电子设备</v>
          </cell>
          <cell r="H9" t="str">
            <v>管理费用</v>
          </cell>
          <cell r="I9" t="str">
            <v>2023-04-01 00:00:00</v>
          </cell>
          <cell r="J9" t="str">
            <v>2012-08-10</v>
          </cell>
        </row>
        <row r="10">
          <cell r="B10" t="str">
            <v>0400001</v>
          </cell>
          <cell r="C10" t="str">
            <v>森志牌大班台</v>
          </cell>
          <cell r="D10" t="str">
            <v>P-2824A</v>
          </cell>
        </row>
        <row r="10">
          <cell r="F10">
            <v>3</v>
          </cell>
          <cell r="G10" t="str">
            <v>办公家具</v>
          </cell>
          <cell r="H10" t="str">
            <v>管理费用</v>
          </cell>
          <cell r="I10" t="str">
            <v>2023-04-01 00:00:00</v>
          </cell>
          <cell r="J10" t="str">
            <v>2011-10-31</v>
          </cell>
        </row>
        <row r="11">
          <cell r="B11" t="str">
            <v>0400002</v>
          </cell>
          <cell r="C11" t="str">
            <v>林志牌书柜</v>
          </cell>
          <cell r="D11" t="str">
            <v>F-608</v>
          </cell>
        </row>
        <row r="11">
          <cell r="F11">
            <v>3</v>
          </cell>
          <cell r="G11" t="str">
            <v>办公家具</v>
          </cell>
          <cell r="H11" t="str">
            <v>管理费用</v>
          </cell>
          <cell r="I11" t="str">
            <v>2023-04-01 00:00:00</v>
          </cell>
          <cell r="J11" t="str">
            <v>2011-10-31</v>
          </cell>
        </row>
        <row r="12">
          <cell r="B12" t="str">
            <v>0400003</v>
          </cell>
          <cell r="C12" t="str">
            <v>沙发</v>
          </cell>
          <cell r="D12" t="str">
            <v>A8-17</v>
          </cell>
        </row>
        <row r="12">
          <cell r="F12">
            <v>3</v>
          </cell>
          <cell r="G12" t="str">
            <v>办公家具</v>
          </cell>
          <cell r="H12" t="str">
            <v>管理费用</v>
          </cell>
          <cell r="I12" t="str">
            <v>2023-04-01 00:00:00</v>
          </cell>
          <cell r="J12" t="str">
            <v>2011-10-31</v>
          </cell>
        </row>
        <row r="13">
          <cell r="B13" t="str">
            <v>0400004</v>
          </cell>
          <cell r="C13" t="str">
            <v>森志牌小会议桌</v>
          </cell>
          <cell r="D13" t="str">
            <v>P-2429</v>
          </cell>
        </row>
        <row r="13">
          <cell r="F13">
            <v>3</v>
          </cell>
          <cell r="G13" t="str">
            <v>办公家具</v>
          </cell>
          <cell r="H13" t="str">
            <v>管理费用</v>
          </cell>
          <cell r="I13" t="str">
            <v>2023-04-01 00:00:00</v>
          </cell>
          <cell r="J13" t="str">
            <v>2011-10-31</v>
          </cell>
        </row>
        <row r="14">
          <cell r="B14" t="str">
            <v>0400005</v>
          </cell>
          <cell r="C14" t="str">
            <v>森志牌茶水柜</v>
          </cell>
          <cell r="D14" t="str">
            <v>E-12</v>
          </cell>
        </row>
        <row r="14">
          <cell r="F14">
            <v>4</v>
          </cell>
          <cell r="G14" t="str">
            <v>办公家具</v>
          </cell>
          <cell r="H14" t="str">
            <v>管理费用</v>
          </cell>
          <cell r="I14" t="str">
            <v>2023-04-01 00:00:00</v>
          </cell>
          <cell r="J14" t="str">
            <v>2011-10-31</v>
          </cell>
        </row>
        <row r="15">
          <cell r="B15" t="str">
            <v>0400006</v>
          </cell>
          <cell r="C15" t="str">
            <v>豪进牌四脚大班椅</v>
          </cell>
          <cell r="D15" t="str">
            <v>C62-5</v>
          </cell>
        </row>
        <row r="15">
          <cell r="F15">
            <v>3</v>
          </cell>
          <cell r="G15" t="str">
            <v>办公家具</v>
          </cell>
          <cell r="H15" t="str">
            <v>管理费用</v>
          </cell>
          <cell r="I15" t="str">
            <v>2023-04-01 00:00:00</v>
          </cell>
          <cell r="J15" t="str">
            <v>2011-10-31</v>
          </cell>
        </row>
        <row r="16">
          <cell r="B16" t="str">
            <v>0400007</v>
          </cell>
          <cell r="C16" t="str">
            <v>大会议桌</v>
          </cell>
          <cell r="D16" t="str">
            <v>P-6061</v>
          </cell>
        </row>
        <row r="16">
          <cell r="F16">
            <v>1</v>
          </cell>
          <cell r="G16" t="str">
            <v>办公家具</v>
          </cell>
          <cell r="H16" t="str">
            <v>管理费用</v>
          </cell>
          <cell r="I16" t="str">
            <v>2023-04-01 00:00:00</v>
          </cell>
          <cell r="J16" t="str">
            <v>2011-10-31</v>
          </cell>
        </row>
        <row r="17">
          <cell r="B17" t="str">
            <v>0400008</v>
          </cell>
          <cell r="C17" t="str">
            <v>大班台</v>
          </cell>
          <cell r="D17" t="str">
            <v>长江家私牌</v>
          </cell>
        </row>
        <row r="17">
          <cell r="F17">
            <v>1</v>
          </cell>
          <cell r="G17" t="str">
            <v>办公家具</v>
          </cell>
          <cell r="H17" t="str">
            <v>管理费用</v>
          </cell>
          <cell r="I17" t="str">
            <v>2023-04-01 00:00:00</v>
          </cell>
          <cell r="J17" t="str">
            <v>2011-10-31</v>
          </cell>
        </row>
        <row r="18">
          <cell r="B18" t="str">
            <v>0300006</v>
          </cell>
          <cell r="C18" t="str">
            <v>打印机</v>
          </cell>
          <cell r="D18" t="str">
            <v>联想打印机7400一体机</v>
          </cell>
        </row>
        <row r="18">
          <cell r="F18">
            <v>1</v>
          </cell>
          <cell r="G18" t="str">
            <v>电子设备</v>
          </cell>
          <cell r="H18" t="str">
            <v>管理费用</v>
          </cell>
          <cell r="I18" t="str">
            <v>2023-04-01 00:00:00</v>
          </cell>
          <cell r="J18" t="str">
            <v>2011-11-30</v>
          </cell>
        </row>
        <row r="19">
          <cell r="B19" t="str">
            <v>0300007</v>
          </cell>
          <cell r="C19" t="str">
            <v>打印机</v>
          </cell>
          <cell r="D19" t="str">
            <v>HP1020打印机</v>
          </cell>
        </row>
        <row r="19">
          <cell r="F19">
            <v>1</v>
          </cell>
          <cell r="G19" t="str">
            <v>电子设备</v>
          </cell>
          <cell r="H19" t="str">
            <v>管理费用</v>
          </cell>
          <cell r="I19" t="str">
            <v>2023-04-01 00:00:00</v>
          </cell>
          <cell r="J19" t="str">
            <v>2012-02-29</v>
          </cell>
        </row>
        <row r="20">
          <cell r="B20" t="str">
            <v>0300008</v>
          </cell>
          <cell r="C20" t="str">
            <v>索尼笔记本</v>
          </cell>
          <cell r="D20" t="str">
            <v>索尼笔记本27EC</v>
          </cell>
        </row>
        <row r="20">
          <cell r="F20">
            <v>1</v>
          </cell>
          <cell r="G20" t="str">
            <v>电子设备</v>
          </cell>
          <cell r="H20" t="str">
            <v>管理费用</v>
          </cell>
          <cell r="I20" t="str">
            <v>2023-04-01 00:00:00</v>
          </cell>
          <cell r="J20" t="str">
            <v>2011-12-30</v>
          </cell>
        </row>
        <row r="21">
          <cell r="B21" t="str">
            <v>0300009</v>
          </cell>
          <cell r="C21" t="str">
            <v>佳能相机</v>
          </cell>
          <cell r="D21" t="str">
            <v>黑色1410万像素</v>
          </cell>
        </row>
        <row r="21">
          <cell r="F21">
            <v>1</v>
          </cell>
          <cell r="G21" t="str">
            <v>电子设备</v>
          </cell>
          <cell r="H21" t="str">
            <v>管理费用</v>
          </cell>
          <cell r="I21" t="str">
            <v>2023-04-01 00:00:00</v>
          </cell>
          <cell r="J21" t="str">
            <v>2012-01-31</v>
          </cell>
        </row>
        <row r="22">
          <cell r="B22" t="str">
            <v>0300010</v>
          </cell>
          <cell r="C22" t="str">
            <v>东芝复印机</v>
          </cell>
          <cell r="D22" t="str">
            <v>DP-2230</v>
          </cell>
        </row>
        <row r="22">
          <cell r="F22">
            <v>1</v>
          </cell>
          <cell r="G22" t="str">
            <v>电子设备</v>
          </cell>
          <cell r="H22" t="str">
            <v>管理费用</v>
          </cell>
          <cell r="I22" t="str">
            <v>2023-04-01 00:00:00</v>
          </cell>
          <cell r="J22" t="str">
            <v>2012-05-24</v>
          </cell>
        </row>
        <row r="23">
          <cell r="B23" t="str">
            <v>0400009</v>
          </cell>
          <cell r="C23" t="str">
            <v>保险柜</v>
          </cell>
        </row>
        <row r="23">
          <cell r="F23">
            <v>1</v>
          </cell>
          <cell r="G23" t="str">
            <v>办公家具</v>
          </cell>
          <cell r="H23" t="str">
            <v>管理费用</v>
          </cell>
          <cell r="I23" t="str">
            <v>2023-04-01 00:00:00</v>
          </cell>
          <cell r="J23" t="str">
            <v>2014-07-07</v>
          </cell>
        </row>
        <row r="24">
          <cell r="B24" t="str">
            <v>0400010</v>
          </cell>
          <cell r="C24" t="str">
            <v>档案柜</v>
          </cell>
          <cell r="D24" t="str">
            <v>1850*850*390</v>
          </cell>
        </row>
        <row r="24">
          <cell r="F24">
            <v>5</v>
          </cell>
          <cell r="G24" t="str">
            <v>办公家具</v>
          </cell>
          <cell r="H24" t="str">
            <v>管理费用</v>
          </cell>
          <cell r="I24" t="str">
            <v>2023-04-01 00:00:00</v>
          </cell>
          <cell r="J24" t="str">
            <v>2014-09-09</v>
          </cell>
        </row>
        <row r="25">
          <cell r="B25" t="str">
            <v>0300011</v>
          </cell>
          <cell r="C25" t="str">
            <v>联想笔记本</v>
          </cell>
          <cell r="D25" t="str">
            <v>Y50-70 15.6英寸笔记本</v>
          </cell>
        </row>
        <row r="25">
          <cell r="F25">
            <v>1</v>
          </cell>
          <cell r="G25" t="str">
            <v>电子设备</v>
          </cell>
          <cell r="H25" t="str">
            <v>管理费用</v>
          </cell>
          <cell r="I25" t="str">
            <v>2023-04-01 00:00:00</v>
          </cell>
          <cell r="J25" t="str">
            <v>2014-10-27</v>
          </cell>
        </row>
        <row r="26">
          <cell r="B26" t="str">
            <v>0300012</v>
          </cell>
          <cell r="C26" t="str">
            <v>联想台式电脑</v>
          </cell>
          <cell r="D26" t="str">
            <v>联想4370/19.5LED</v>
          </cell>
        </row>
        <row r="26">
          <cell r="F26">
            <v>1</v>
          </cell>
          <cell r="G26" t="str">
            <v>电子设备</v>
          </cell>
          <cell r="H26" t="str">
            <v>管理费用</v>
          </cell>
          <cell r="I26" t="str">
            <v>2023-04-01 00:00:00</v>
          </cell>
          <cell r="J26" t="str">
            <v>2015-04-03</v>
          </cell>
        </row>
        <row r="27">
          <cell r="B27" t="str">
            <v>0300013</v>
          </cell>
          <cell r="C27" t="str">
            <v>联想台式电脑</v>
          </cell>
          <cell r="D27" t="str">
            <v>联想4360/19LED</v>
          </cell>
        </row>
        <row r="27">
          <cell r="F27">
            <v>1</v>
          </cell>
          <cell r="G27" t="str">
            <v>电子设备</v>
          </cell>
          <cell r="H27" t="str">
            <v>管理费用</v>
          </cell>
          <cell r="I27" t="str">
            <v>2023-04-01 00:00:00</v>
          </cell>
          <cell r="J27" t="str">
            <v>2015-04-03</v>
          </cell>
        </row>
        <row r="28">
          <cell r="B28" t="str">
            <v>0300014</v>
          </cell>
          <cell r="C28" t="str">
            <v>联想打印一体机</v>
          </cell>
          <cell r="D28" t="str">
            <v>联想7650DF</v>
          </cell>
        </row>
        <row r="28">
          <cell r="F28">
            <v>2</v>
          </cell>
          <cell r="G28" t="str">
            <v>电子设备</v>
          </cell>
          <cell r="H28" t="str">
            <v>管理费用</v>
          </cell>
          <cell r="I28" t="str">
            <v>2023-04-01 00:00:00</v>
          </cell>
          <cell r="J28" t="str">
            <v>2015-04-03</v>
          </cell>
        </row>
        <row r="29">
          <cell r="B29" t="str">
            <v>0300015</v>
          </cell>
          <cell r="C29" t="str">
            <v>联想7360台式电脑</v>
          </cell>
          <cell r="D29" t="str">
            <v>联想7360/19LED</v>
          </cell>
        </row>
        <row r="29">
          <cell r="F29">
            <v>1</v>
          </cell>
          <cell r="G29" t="str">
            <v>电子设备</v>
          </cell>
          <cell r="H29" t="str">
            <v>管理费用</v>
          </cell>
          <cell r="I29" t="str">
            <v>2023-04-01 00:00:00</v>
          </cell>
          <cell r="J29" t="str">
            <v>2015-04-03</v>
          </cell>
        </row>
        <row r="30">
          <cell r="B30" t="str">
            <v>0300016</v>
          </cell>
          <cell r="C30" t="str">
            <v>联想4330台式电脑</v>
          </cell>
          <cell r="D30" t="str">
            <v>联想4330/19LED</v>
          </cell>
        </row>
        <row r="30">
          <cell r="F30">
            <v>1</v>
          </cell>
          <cell r="G30" t="str">
            <v>电子设备</v>
          </cell>
          <cell r="H30" t="str">
            <v>管理费用</v>
          </cell>
          <cell r="I30" t="str">
            <v>2023-04-01 00:00:00</v>
          </cell>
          <cell r="J30" t="str">
            <v>2015-04-03</v>
          </cell>
        </row>
        <row r="31">
          <cell r="B31" t="str">
            <v>0300017</v>
          </cell>
          <cell r="C31" t="str">
            <v>联想打印一体机</v>
          </cell>
          <cell r="D31" t="str">
            <v>联想7650DF</v>
          </cell>
        </row>
        <row r="31">
          <cell r="F31">
            <v>1</v>
          </cell>
          <cell r="G31" t="str">
            <v>电子设备</v>
          </cell>
          <cell r="H31" t="str">
            <v>管理费用</v>
          </cell>
          <cell r="I31" t="str">
            <v>2023-04-01 00:00:00</v>
          </cell>
          <cell r="J31" t="str">
            <v>2015-04-03</v>
          </cell>
        </row>
        <row r="32">
          <cell r="B32" t="str">
            <v>0300018</v>
          </cell>
          <cell r="C32" t="str">
            <v>联想台式电脑</v>
          </cell>
          <cell r="D32" t="str">
            <v>联想4359/19LED</v>
          </cell>
        </row>
        <row r="32">
          <cell r="F32">
            <v>1</v>
          </cell>
          <cell r="G32" t="str">
            <v>电子设备</v>
          </cell>
          <cell r="H32" t="str">
            <v>管理费用</v>
          </cell>
          <cell r="I32" t="str">
            <v>2023-04-01 00:00:00</v>
          </cell>
          <cell r="J32" t="str">
            <v>2015-04-03</v>
          </cell>
        </row>
        <row r="33">
          <cell r="B33" t="str">
            <v>0300019</v>
          </cell>
          <cell r="C33" t="str">
            <v>HP1108打印机</v>
          </cell>
          <cell r="D33" t="str">
            <v>HP1108</v>
          </cell>
        </row>
        <row r="33">
          <cell r="F33">
            <v>1</v>
          </cell>
          <cell r="G33" t="str">
            <v>电子设备</v>
          </cell>
          <cell r="H33" t="str">
            <v>管理费用</v>
          </cell>
          <cell r="I33" t="str">
            <v>2023-04-01 00:00:00</v>
          </cell>
          <cell r="J33" t="str">
            <v>2015-04-03</v>
          </cell>
        </row>
        <row r="34">
          <cell r="B34" t="str">
            <v>0300020</v>
          </cell>
          <cell r="C34" t="str">
            <v>凭证装订机</v>
          </cell>
          <cell r="D34" t="str">
            <v>Deli3877</v>
          </cell>
        </row>
        <row r="34">
          <cell r="F34">
            <v>1</v>
          </cell>
          <cell r="G34" t="str">
            <v>电子设备</v>
          </cell>
          <cell r="H34" t="str">
            <v>管理费用</v>
          </cell>
          <cell r="I34" t="str">
            <v>2023-04-01 00:00:00</v>
          </cell>
          <cell r="J34" t="str">
            <v>2015-04-03</v>
          </cell>
        </row>
        <row r="35">
          <cell r="B35" t="str">
            <v>0300021</v>
          </cell>
          <cell r="C35" t="str">
            <v>监控设备</v>
          </cell>
          <cell r="D35" t="str">
            <v>产发集团</v>
          </cell>
        </row>
        <row r="35">
          <cell r="F35">
            <v>1</v>
          </cell>
          <cell r="G35" t="str">
            <v>电子设备</v>
          </cell>
          <cell r="H35" t="str">
            <v>管理费用</v>
          </cell>
          <cell r="I35" t="str">
            <v>2023-04-01 00:00:00</v>
          </cell>
          <cell r="J35" t="str">
            <v>2015-05-19</v>
          </cell>
        </row>
        <row r="36">
          <cell r="B36" t="str">
            <v>0300022</v>
          </cell>
          <cell r="C36" t="str">
            <v>联想G3280电脑主机</v>
          </cell>
          <cell r="D36" t="str">
            <v>联想G3280</v>
          </cell>
        </row>
        <row r="36">
          <cell r="F36">
            <v>1</v>
          </cell>
          <cell r="G36" t="str">
            <v>电子设备</v>
          </cell>
          <cell r="H36" t="str">
            <v>管理费用</v>
          </cell>
          <cell r="I36" t="str">
            <v>2023-04-01 00:00:00</v>
          </cell>
          <cell r="J36" t="str">
            <v>2015-05-19</v>
          </cell>
        </row>
        <row r="37">
          <cell r="B37" t="str">
            <v>0400011</v>
          </cell>
          <cell r="C37" t="str">
            <v>电子档案柜</v>
          </cell>
          <cell r="D37" t="str">
            <v>宝龙H-13</v>
          </cell>
        </row>
        <row r="37">
          <cell r="F37">
            <v>1</v>
          </cell>
          <cell r="G37" t="str">
            <v>办公家具</v>
          </cell>
          <cell r="H37" t="str">
            <v>管理费用</v>
          </cell>
          <cell r="I37" t="str">
            <v>2023-04-01 00:00:00</v>
          </cell>
          <cell r="J37" t="str">
            <v>2015-06-09</v>
          </cell>
        </row>
        <row r="38">
          <cell r="B38" t="str">
            <v>0300023</v>
          </cell>
          <cell r="C38" t="str">
            <v>联想台式电脑</v>
          </cell>
          <cell r="D38" t="str">
            <v>联想r-4900d</v>
          </cell>
        </row>
        <row r="38">
          <cell r="F38">
            <v>1</v>
          </cell>
          <cell r="G38" t="str">
            <v>电子设备</v>
          </cell>
          <cell r="H38" t="str">
            <v>管理费用</v>
          </cell>
          <cell r="I38" t="str">
            <v>2023-04-01 00:00:00</v>
          </cell>
          <cell r="J38" t="str">
            <v>2015-10-13</v>
          </cell>
        </row>
        <row r="39">
          <cell r="B39" t="str">
            <v>0300024</v>
          </cell>
          <cell r="C39" t="str">
            <v>联想台式电脑</v>
          </cell>
          <cell r="D39" t="str">
            <v>联想r-4900d</v>
          </cell>
        </row>
        <row r="39">
          <cell r="F39">
            <v>1</v>
          </cell>
          <cell r="G39" t="str">
            <v>电子设备</v>
          </cell>
          <cell r="H39" t="str">
            <v>管理费用</v>
          </cell>
          <cell r="I39" t="str">
            <v>2023-04-01 00:00:00</v>
          </cell>
          <cell r="J39" t="str">
            <v>2015-10-13</v>
          </cell>
        </row>
        <row r="40">
          <cell r="B40" t="str">
            <v>0300025</v>
          </cell>
          <cell r="C40" t="str">
            <v>联想台式电脑</v>
          </cell>
          <cell r="D40" t="str">
            <v>联想r-4900d</v>
          </cell>
        </row>
        <row r="40">
          <cell r="F40">
            <v>1</v>
          </cell>
          <cell r="G40" t="str">
            <v>电子设备</v>
          </cell>
          <cell r="H40" t="str">
            <v>管理费用</v>
          </cell>
          <cell r="I40" t="str">
            <v>2023-04-01 00:00:00</v>
          </cell>
          <cell r="J40" t="str">
            <v>2015-10-13</v>
          </cell>
        </row>
        <row r="41">
          <cell r="B41" t="str">
            <v>0300026</v>
          </cell>
          <cell r="C41" t="str">
            <v>联想台式电脑</v>
          </cell>
          <cell r="D41" t="str">
            <v>联想r-4900d</v>
          </cell>
        </row>
        <row r="41">
          <cell r="F41">
            <v>1</v>
          </cell>
          <cell r="G41" t="str">
            <v>电子设备</v>
          </cell>
          <cell r="H41" t="str">
            <v>管理费用</v>
          </cell>
          <cell r="I41" t="str">
            <v>2023-04-01 00:00:00</v>
          </cell>
          <cell r="J41" t="str">
            <v>2015-10-13</v>
          </cell>
        </row>
        <row r="42">
          <cell r="B42" t="str">
            <v>0400012</v>
          </cell>
          <cell r="C42" t="str">
            <v>办公桌</v>
          </cell>
          <cell r="D42" t="str">
            <v>1.6米</v>
          </cell>
        </row>
        <row r="42">
          <cell r="F42">
            <v>1</v>
          </cell>
          <cell r="G42" t="str">
            <v>办公家具</v>
          </cell>
          <cell r="H42" t="str">
            <v>管理费用</v>
          </cell>
          <cell r="I42" t="str">
            <v>2023-04-01 00:00:00</v>
          </cell>
          <cell r="J42" t="str">
            <v>2015-10-30</v>
          </cell>
        </row>
        <row r="43">
          <cell r="B43" t="str">
            <v>0400013</v>
          </cell>
          <cell r="C43" t="str">
            <v>办公桌</v>
          </cell>
          <cell r="D43" t="str">
            <v>1.6米</v>
          </cell>
        </row>
        <row r="43">
          <cell r="F43">
            <v>1</v>
          </cell>
          <cell r="G43" t="str">
            <v>办公家具</v>
          </cell>
          <cell r="H43" t="str">
            <v>管理费用</v>
          </cell>
          <cell r="I43" t="str">
            <v>2023-04-01 00:00:00</v>
          </cell>
          <cell r="J43" t="str">
            <v>2015-10-30</v>
          </cell>
        </row>
        <row r="44">
          <cell r="B44" t="str">
            <v>0300027</v>
          </cell>
          <cell r="C44" t="str">
            <v>东芝复印机</v>
          </cell>
          <cell r="D44" t="str">
            <v>东芝2508A</v>
          </cell>
        </row>
        <row r="44">
          <cell r="F44">
            <v>1</v>
          </cell>
          <cell r="G44" t="str">
            <v>电子设备</v>
          </cell>
          <cell r="H44" t="str">
            <v>管理费用</v>
          </cell>
          <cell r="I44" t="str">
            <v>2023-04-01 00:00:00</v>
          </cell>
          <cell r="J44" t="str">
            <v>2017-07-05</v>
          </cell>
        </row>
        <row r="45">
          <cell r="B45" t="str">
            <v>0300028</v>
          </cell>
          <cell r="C45" t="str">
            <v>联想台式电脑</v>
          </cell>
          <cell r="D45" t="str">
            <v>415+21.5</v>
          </cell>
        </row>
        <row r="45">
          <cell r="F45">
            <v>1</v>
          </cell>
          <cell r="G45" t="str">
            <v>电子设备</v>
          </cell>
          <cell r="H45" t="str">
            <v>管理费用</v>
          </cell>
          <cell r="I45" t="str">
            <v>2023-04-01 00:00:00</v>
          </cell>
          <cell r="J45" t="str">
            <v>2017-09-28</v>
          </cell>
        </row>
        <row r="46">
          <cell r="B46" t="str">
            <v>0300029</v>
          </cell>
          <cell r="C46" t="str">
            <v>联想台式电脑</v>
          </cell>
          <cell r="D46" t="str">
            <v>I3-7100+21.5</v>
          </cell>
        </row>
        <row r="46">
          <cell r="F46">
            <v>1</v>
          </cell>
          <cell r="G46" t="str">
            <v>电子设备</v>
          </cell>
          <cell r="H46" t="str">
            <v>管理费用</v>
          </cell>
          <cell r="I46" t="str">
            <v>2023-04-01 00:00:00</v>
          </cell>
          <cell r="J46" t="str">
            <v>2017-12-28</v>
          </cell>
        </row>
        <row r="47">
          <cell r="B47" t="str">
            <v>0300030</v>
          </cell>
          <cell r="C47" t="str">
            <v>联想台式电脑</v>
          </cell>
          <cell r="D47" t="str">
            <v>联想510-15</v>
          </cell>
        </row>
        <row r="47">
          <cell r="F47">
            <v>1</v>
          </cell>
          <cell r="G47" t="str">
            <v>电子设备</v>
          </cell>
          <cell r="H47" t="str">
            <v>管理费用</v>
          </cell>
          <cell r="I47" t="str">
            <v>2023-04-01 00:00:00</v>
          </cell>
          <cell r="J47" t="str">
            <v>2018-02-08</v>
          </cell>
        </row>
        <row r="48">
          <cell r="B48" t="str">
            <v>0300031</v>
          </cell>
          <cell r="C48" t="str">
            <v>联想打印机</v>
          </cell>
          <cell r="D48" t="str">
            <v>7655dhf</v>
          </cell>
        </row>
        <row r="48">
          <cell r="F48">
            <v>1</v>
          </cell>
          <cell r="G48" t="str">
            <v>电子设备</v>
          </cell>
          <cell r="H48" t="str">
            <v>管理费用</v>
          </cell>
          <cell r="I48" t="str">
            <v>2023-04-01 00:00:00</v>
          </cell>
          <cell r="J48" t="str">
            <v>2018-02-08</v>
          </cell>
        </row>
        <row r="49">
          <cell r="B49" t="str">
            <v>0300032</v>
          </cell>
          <cell r="C49" t="str">
            <v>惠普打印机</v>
          </cell>
          <cell r="D49" t="str">
            <v>HP227</v>
          </cell>
        </row>
        <row r="49">
          <cell r="F49">
            <v>1</v>
          </cell>
          <cell r="G49" t="str">
            <v>电子设备</v>
          </cell>
          <cell r="H49" t="str">
            <v>管理费用</v>
          </cell>
          <cell r="I49" t="str">
            <v>2023-04-01 00:00:00</v>
          </cell>
          <cell r="J49" t="str">
            <v>2018-02-08</v>
          </cell>
        </row>
        <row r="50">
          <cell r="B50" t="str">
            <v>0400014</v>
          </cell>
          <cell r="C50" t="str">
            <v>档案柜</v>
          </cell>
          <cell r="D50" t="str">
            <v>0.6铁皮柜</v>
          </cell>
        </row>
        <row r="50">
          <cell r="F50">
            <v>4</v>
          </cell>
          <cell r="G50" t="str">
            <v>办公家具</v>
          </cell>
          <cell r="H50" t="str">
            <v>管理费用</v>
          </cell>
          <cell r="I50" t="str">
            <v>2023-04-01 00:00:00</v>
          </cell>
          <cell r="J50" t="str">
            <v>2020-06-05</v>
          </cell>
        </row>
        <row r="51">
          <cell r="B51" t="str">
            <v>0400015</v>
          </cell>
          <cell r="C51" t="str">
            <v>铁皮柜</v>
          </cell>
          <cell r="D51" t="str">
            <v>1850*900*420</v>
          </cell>
        </row>
        <row r="51">
          <cell r="F51">
            <v>4</v>
          </cell>
          <cell r="G51" t="str">
            <v>办公家具</v>
          </cell>
          <cell r="H51" t="str">
            <v>管理费用</v>
          </cell>
          <cell r="I51" t="str">
            <v>2023-04-01 00:00:00</v>
          </cell>
          <cell r="J51" t="str">
            <v>2020-12-25</v>
          </cell>
        </row>
        <row r="52">
          <cell r="B52" t="str">
            <v>0400016</v>
          </cell>
          <cell r="C52" t="str">
            <v>茶水柜</v>
          </cell>
          <cell r="D52" t="str">
            <v>800*400*850</v>
          </cell>
        </row>
        <row r="52">
          <cell r="F52">
            <v>1</v>
          </cell>
          <cell r="G52" t="str">
            <v>办公家具</v>
          </cell>
          <cell r="H52" t="str">
            <v>管理费用</v>
          </cell>
          <cell r="I52" t="str">
            <v>2023-04-01 00:00:00</v>
          </cell>
          <cell r="J52" t="str">
            <v>2020-12-25</v>
          </cell>
        </row>
        <row r="53">
          <cell r="B53" t="str">
            <v>0400017</v>
          </cell>
          <cell r="C53" t="str">
            <v>洽谈桌</v>
          </cell>
          <cell r="D53" t="str">
            <v>800*800</v>
          </cell>
        </row>
        <row r="53">
          <cell r="F53">
            <v>1</v>
          </cell>
          <cell r="G53" t="str">
            <v>办公家具</v>
          </cell>
          <cell r="H53" t="str">
            <v>管理费用</v>
          </cell>
          <cell r="I53" t="str">
            <v>2023-04-01 00:00:00</v>
          </cell>
          <cell r="J53" t="str">
            <v>2020-12-25</v>
          </cell>
        </row>
        <row r="54">
          <cell r="B54" t="str">
            <v>030033</v>
          </cell>
          <cell r="C54" t="str">
            <v>联想台式电脑</v>
          </cell>
          <cell r="D54" t="str">
            <v>thinkcentreE76P</v>
          </cell>
        </row>
        <row r="54">
          <cell r="F54">
            <v>1</v>
          </cell>
          <cell r="G54" t="str">
            <v>电子设备</v>
          </cell>
          <cell r="H54" t="str">
            <v>管理费用</v>
          </cell>
          <cell r="I54" t="str">
            <v>2023-04-01 00:00:00</v>
          </cell>
          <cell r="J54" t="str">
            <v>2021-03-25</v>
          </cell>
        </row>
        <row r="55">
          <cell r="B55" t="str">
            <v>010001</v>
          </cell>
          <cell r="C55" t="str">
            <v>C3-004</v>
          </cell>
        </row>
        <row r="55">
          <cell r="F55">
            <v>1</v>
          </cell>
          <cell r="G55" t="str">
            <v>房屋及建筑物</v>
          </cell>
          <cell r="H55" t="str">
            <v>管理费用</v>
          </cell>
          <cell r="I55" t="str">
            <v>2023-04-01 00:00:00</v>
          </cell>
          <cell r="J55" t="str">
            <v>2022-10-31</v>
          </cell>
        </row>
        <row r="56">
          <cell r="B56" t="str">
            <v>010002</v>
          </cell>
          <cell r="C56" t="str">
            <v>C3-005</v>
          </cell>
        </row>
        <row r="56">
          <cell r="F56">
            <v>1</v>
          </cell>
          <cell r="G56" t="str">
            <v>房屋及建筑物</v>
          </cell>
          <cell r="H56" t="str">
            <v>管理费用</v>
          </cell>
          <cell r="I56" t="str">
            <v>2023-04-01 00:00:00</v>
          </cell>
          <cell r="J56" t="str">
            <v>2022-10-31</v>
          </cell>
        </row>
        <row r="57">
          <cell r="B57" t="str">
            <v>030034</v>
          </cell>
          <cell r="C57" t="str">
            <v>联想电脑</v>
          </cell>
          <cell r="D57" t="str">
            <v>M437</v>
          </cell>
        </row>
        <row r="57">
          <cell r="F57">
            <v>1</v>
          </cell>
          <cell r="G57" t="str">
            <v>电子设备</v>
          </cell>
          <cell r="H57" t="str">
            <v>管理费用</v>
          </cell>
          <cell r="I57" t="str">
            <v>2023-04-01 00:00:00</v>
          </cell>
          <cell r="J57" t="str">
            <v>2022-12-29</v>
          </cell>
        </row>
        <row r="58">
          <cell r="B58" t="str">
            <v>040018</v>
          </cell>
          <cell r="C58" t="str">
            <v>保险柜</v>
          </cell>
          <cell r="D58" t="str">
            <v>得力4118G</v>
          </cell>
        </row>
        <row r="58">
          <cell r="F58">
            <v>1</v>
          </cell>
          <cell r="G58" t="str">
            <v>办公家具</v>
          </cell>
          <cell r="H58" t="str">
            <v>管理费用</v>
          </cell>
          <cell r="I58" t="str">
            <v>2023-04-01 00:00:00</v>
          </cell>
          <cell r="J58" t="str">
            <v>2023-03-13</v>
          </cell>
        </row>
        <row r="59">
          <cell r="B59" t="str">
            <v>040019</v>
          </cell>
          <cell r="C59" t="str">
            <v>保险柜</v>
          </cell>
          <cell r="D59" t="str">
            <v>得力4118G</v>
          </cell>
        </row>
        <row r="59">
          <cell r="F59">
            <v>1</v>
          </cell>
          <cell r="G59" t="str">
            <v>办公家具</v>
          </cell>
          <cell r="H59" t="str">
            <v>管理费用</v>
          </cell>
          <cell r="I59" t="str">
            <v>2023-04-01 00:00:00</v>
          </cell>
          <cell r="J59" t="str">
            <v>2023-03-13</v>
          </cell>
        </row>
        <row r="60">
          <cell r="B60" t="str">
            <v>020003</v>
          </cell>
          <cell r="C60" t="str">
            <v>红旗轿车CA7185</v>
          </cell>
        </row>
        <row r="60">
          <cell r="F60">
            <v>1</v>
          </cell>
          <cell r="G60" t="str">
            <v>飞机、火车、轮船以外的运输工具</v>
          </cell>
          <cell r="H60" t="str">
            <v>管理费用</v>
          </cell>
          <cell r="I60" t="str">
            <v>2023-05-31 22:32:43</v>
          </cell>
          <cell r="J60" t="str">
            <v>2023-05-31</v>
          </cell>
        </row>
        <row r="61">
          <cell r="B61" t="str">
            <v>040005</v>
          </cell>
          <cell r="C61" t="str">
            <v>广立办公桌</v>
          </cell>
        </row>
        <row r="61">
          <cell r="E61" t="str">
            <v>1.6米</v>
          </cell>
          <cell r="F61">
            <v>1</v>
          </cell>
          <cell r="G61" t="str">
            <v>办公家具</v>
          </cell>
          <cell r="H61" t="str">
            <v>管理费用</v>
          </cell>
          <cell r="I61" t="str">
            <v>2023-08-04 15:38:15</v>
          </cell>
          <cell r="J61" t="str">
            <v>2023-08-04</v>
          </cell>
        </row>
        <row r="62">
          <cell r="B62" t="str">
            <v>040006</v>
          </cell>
          <cell r="C62" t="str">
            <v>迪欧文件柜</v>
          </cell>
        </row>
        <row r="62">
          <cell r="E62" t="str">
            <v>2.2米</v>
          </cell>
          <cell r="F62">
            <v>1</v>
          </cell>
          <cell r="G62" t="str">
            <v>办公家具</v>
          </cell>
          <cell r="H62" t="str">
            <v>管理费用</v>
          </cell>
          <cell r="I62" t="str">
            <v>2023-08-04 15:38:15</v>
          </cell>
          <cell r="J62" t="str">
            <v>2023-08-04</v>
          </cell>
        </row>
        <row r="63">
          <cell r="B63" t="str">
            <v>040007</v>
          </cell>
          <cell r="C63" t="str">
            <v>广立办公桌</v>
          </cell>
        </row>
        <row r="63">
          <cell r="E63" t="str">
            <v>1.6米</v>
          </cell>
          <cell r="F63">
            <v>1</v>
          </cell>
          <cell r="G63" t="str">
            <v>办公家具</v>
          </cell>
          <cell r="H63" t="str">
            <v>管理费用</v>
          </cell>
          <cell r="I63" t="str">
            <v>2023-08-04 15:38:15</v>
          </cell>
          <cell r="J63" t="str">
            <v>2023-08-04</v>
          </cell>
        </row>
        <row r="64">
          <cell r="B64" t="str">
            <v>040008</v>
          </cell>
          <cell r="C64" t="str">
            <v>迪欧班台</v>
          </cell>
        </row>
        <row r="64">
          <cell r="E64" t="str">
            <v>2米</v>
          </cell>
          <cell r="F64">
            <v>1</v>
          </cell>
          <cell r="G64" t="str">
            <v>办公家具</v>
          </cell>
          <cell r="H64" t="str">
            <v>管理费用</v>
          </cell>
          <cell r="I64" t="str">
            <v>2023-08-04 15:38:15</v>
          </cell>
          <cell r="J64" t="str">
            <v>2023-08-04</v>
          </cell>
        </row>
        <row r="65">
          <cell r="B65" t="str">
            <v>合计</v>
          </cell>
        </row>
        <row r="65">
          <cell r="E65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卡片台账"/>
    </sheetNames>
    <sheetDataSet>
      <sheetData sheetId="0">
        <row r="1">
          <cell r="B1" t="str">
            <v>卡片台账</v>
          </cell>
        </row>
        <row r="2">
          <cell r="C2" t="str">
            <v>财务组织：</v>
          </cell>
          <cell r="D2" t="str">
            <v>宿迁市恒鑫企业管理有限公司</v>
          </cell>
        </row>
        <row r="2">
          <cell r="I2" t="str">
            <v>宿迁市恒鑫企业管理有限公司-基准账簿</v>
          </cell>
        </row>
        <row r="2">
          <cell r="L2" t="str">
            <v>2023-10</v>
          </cell>
        </row>
        <row r="2">
          <cell r="P2" t="str">
            <v>&lt;查询期间&gt;</v>
          </cell>
        </row>
        <row r="4">
          <cell r="B4" t="str">
            <v>资产编码</v>
          </cell>
          <cell r="C4" t="str">
            <v>资产名称</v>
          </cell>
          <cell r="D4" t="str">
            <v>规格</v>
          </cell>
          <cell r="E4" t="str">
            <v>型号</v>
          </cell>
          <cell r="F4" t="str">
            <v>数量</v>
          </cell>
          <cell r="G4" t="str">
            <v>资产类别</v>
          </cell>
          <cell r="H4" t="str">
            <v>资产入账科目</v>
          </cell>
          <cell r="I4" t="str">
            <v>建卡日期</v>
          </cell>
          <cell r="J4" t="str">
            <v>开始使用日期</v>
          </cell>
          <cell r="K4" t="str">
            <v>使用月限</v>
          </cell>
          <cell r="L4" t="str">
            <v>已计提期数</v>
          </cell>
          <cell r="M4" t="str">
            <v>本币原值</v>
          </cell>
          <cell r="N4" t="str">
            <v>累计折旧</v>
          </cell>
          <cell r="O4" t="str">
            <v>本年折旧</v>
          </cell>
          <cell r="P4" t="str">
            <v>月折旧额</v>
          </cell>
          <cell r="Q4" t="str">
            <v>净值</v>
          </cell>
        </row>
        <row r="5">
          <cell r="B5" t="str">
            <v>0300001</v>
          </cell>
          <cell r="C5" t="str">
            <v>担保系统软件和服务器</v>
          </cell>
        </row>
        <row r="5">
          <cell r="F5">
            <v>1</v>
          </cell>
          <cell r="G5" t="str">
            <v>电子设备</v>
          </cell>
          <cell r="H5" t="str">
            <v>管理费用</v>
          </cell>
          <cell r="I5" t="str">
            <v>2023-04-01 00:00:00</v>
          </cell>
          <cell r="J5" t="str">
            <v>2010-10-01</v>
          </cell>
          <cell r="K5">
            <v>36</v>
          </cell>
          <cell r="L5">
            <v>36</v>
          </cell>
          <cell r="M5">
            <v>22000</v>
          </cell>
          <cell r="N5">
            <v>20900</v>
          </cell>
          <cell r="O5">
            <v>0</v>
          </cell>
          <cell r="P5">
            <v>0</v>
          </cell>
          <cell r="Q5">
            <v>1100</v>
          </cell>
        </row>
        <row r="6">
          <cell r="B6" t="str">
            <v>0300002</v>
          </cell>
          <cell r="C6" t="str">
            <v>联想电脑：启天M4390</v>
          </cell>
        </row>
        <row r="6">
          <cell r="F6">
            <v>1</v>
          </cell>
          <cell r="G6" t="str">
            <v>电子设备</v>
          </cell>
          <cell r="H6" t="str">
            <v>管理费用</v>
          </cell>
          <cell r="I6" t="str">
            <v>2023-04-01 00:00:00</v>
          </cell>
          <cell r="J6" t="str">
            <v>2008-02-01</v>
          </cell>
          <cell r="K6">
            <v>36</v>
          </cell>
          <cell r="L6">
            <v>36</v>
          </cell>
          <cell r="M6">
            <v>4600</v>
          </cell>
          <cell r="N6">
            <v>4370</v>
          </cell>
          <cell r="O6">
            <v>0</v>
          </cell>
          <cell r="P6">
            <v>0</v>
          </cell>
          <cell r="Q6">
            <v>230</v>
          </cell>
        </row>
        <row r="7">
          <cell r="B7" t="str">
            <v>0300003</v>
          </cell>
          <cell r="C7" t="str">
            <v>联想电脑：M6300T</v>
          </cell>
        </row>
        <row r="7">
          <cell r="F7">
            <v>1</v>
          </cell>
          <cell r="G7" t="str">
            <v>电子设备</v>
          </cell>
          <cell r="H7" t="str">
            <v>管理费用</v>
          </cell>
          <cell r="I7" t="str">
            <v>2023-04-01 00:00:00</v>
          </cell>
          <cell r="J7" t="str">
            <v>2009-06-01</v>
          </cell>
          <cell r="K7">
            <v>36</v>
          </cell>
          <cell r="L7">
            <v>36</v>
          </cell>
          <cell r="M7">
            <v>2950</v>
          </cell>
          <cell r="N7">
            <v>2802.5</v>
          </cell>
          <cell r="O7">
            <v>0</v>
          </cell>
          <cell r="P7">
            <v>0</v>
          </cell>
          <cell r="Q7">
            <v>147.5</v>
          </cell>
        </row>
        <row r="8">
          <cell r="B8" t="str">
            <v>0300004</v>
          </cell>
          <cell r="C8" t="str">
            <v>联想电脑：扬天T4900V</v>
          </cell>
        </row>
        <row r="8">
          <cell r="F8">
            <v>1</v>
          </cell>
          <cell r="G8" t="str">
            <v>电子设备</v>
          </cell>
          <cell r="H8" t="str">
            <v>管理费用</v>
          </cell>
          <cell r="I8" t="str">
            <v>2023-04-01 00:00:00</v>
          </cell>
          <cell r="J8" t="str">
            <v>2009-05-01</v>
          </cell>
          <cell r="K8">
            <v>36</v>
          </cell>
          <cell r="L8">
            <v>36</v>
          </cell>
          <cell r="M8">
            <v>2950</v>
          </cell>
          <cell r="N8">
            <v>2802.5</v>
          </cell>
          <cell r="O8">
            <v>0</v>
          </cell>
          <cell r="P8">
            <v>0</v>
          </cell>
          <cell r="Q8">
            <v>147.5</v>
          </cell>
        </row>
        <row r="9">
          <cell r="B9" t="str">
            <v>0300005</v>
          </cell>
          <cell r="C9" t="str">
            <v>联想电脑：扬天E3100C</v>
          </cell>
        </row>
        <row r="9">
          <cell r="F9">
            <v>1</v>
          </cell>
          <cell r="G9" t="str">
            <v>电子设备</v>
          </cell>
          <cell r="H9" t="str">
            <v>管理费用</v>
          </cell>
          <cell r="I9" t="str">
            <v>2023-04-01 00:00:00</v>
          </cell>
          <cell r="J9" t="str">
            <v>2009-08-01</v>
          </cell>
          <cell r="K9">
            <v>36</v>
          </cell>
          <cell r="L9">
            <v>36</v>
          </cell>
          <cell r="M9">
            <v>3000</v>
          </cell>
          <cell r="N9">
            <v>2850</v>
          </cell>
          <cell r="O9">
            <v>0</v>
          </cell>
          <cell r="P9">
            <v>0</v>
          </cell>
          <cell r="Q9">
            <v>150</v>
          </cell>
        </row>
        <row r="10">
          <cell r="B10" t="str">
            <v>0300006</v>
          </cell>
          <cell r="C10" t="str">
            <v>联想电脑：家悦D2300E</v>
          </cell>
        </row>
        <row r="10">
          <cell r="F10">
            <v>1</v>
          </cell>
          <cell r="G10" t="str">
            <v>电子设备</v>
          </cell>
          <cell r="H10" t="str">
            <v>管理费用</v>
          </cell>
          <cell r="I10" t="str">
            <v>2023-04-01 00:00:00</v>
          </cell>
          <cell r="J10" t="str">
            <v>2009-12-01</v>
          </cell>
          <cell r="K10">
            <v>36</v>
          </cell>
          <cell r="L10">
            <v>36</v>
          </cell>
          <cell r="M10">
            <v>3000</v>
          </cell>
          <cell r="N10">
            <v>2850</v>
          </cell>
          <cell r="O10">
            <v>0</v>
          </cell>
          <cell r="P10">
            <v>0</v>
          </cell>
          <cell r="Q10">
            <v>150</v>
          </cell>
        </row>
        <row r="11">
          <cell r="B11" t="str">
            <v>0300007</v>
          </cell>
          <cell r="C11" t="str">
            <v>惠普：HP.P1008打印机</v>
          </cell>
        </row>
        <row r="11">
          <cell r="F11">
            <v>1</v>
          </cell>
          <cell r="G11" t="str">
            <v>电子设备</v>
          </cell>
          <cell r="H11" t="str">
            <v>管理费用</v>
          </cell>
          <cell r="I11" t="str">
            <v>2023-04-01 00:00:00</v>
          </cell>
          <cell r="J11" t="str">
            <v>2009-07-01</v>
          </cell>
          <cell r="K11">
            <v>36</v>
          </cell>
          <cell r="L11">
            <v>36</v>
          </cell>
          <cell r="M11">
            <v>2500</v>
          </cell>
          <cell r="N11">
            <v>2375</v>
          </cell>
          <cell r="O11">
            <v>0</v>
          </cell>
          <cell r="P11">
            <v>0</v>
          </cell>
          <cell r="Q11">
            <v>125</v>
          </cell>
        </row>
        <row r="12">
          <cell r="B12" t="str">
            <v>0300008</v>
          </cell>
          <cell r="C12" t="str">
            <v>starNX-600打印机</v>
          </cell>
        </row>
        <row r="12">
          <cell r="F12">
            <v>1</v>
          </cell>
          <cell r="G12" t="str">
            <v>电子设备</v>
          </cell>
          <cell r="H12" t="str">
            <v>管理费用</v>
          </cell>
          <cell r="I12" t="str">
            <v>2023-04-01 00:00:00</v>
          </cell>
          <cell r="J12" t="str">
            <v>2007-05-01</v>
          </cell>
          <cell r="K12">
            <v>36</v>
          </cell>
          <cell r="L12">
            <v>36</v>
          </cell>
          <cell r="M12">
            <v>2600</v>
          </cell>
          <cell r="N12">
            <v>2470</v>
          </cell>
          <cell r="O12">
            <v>0</v>
          </cell>
          <cell r="P12">
            <v>0</v>
          </cell>
          <cell r="Q12">
            <v>130</v>
          </cell>
        </row>
        <row r="13">
          <cell r="B13" t="str">
            <v>0300009</v>
          </cell>
          <cell r="C13" t="str">
            <v>佳能：4820D复印机</v>
          </cell>
        </row>
        <row r="13">
          <cell r="F13">
            <v>1</v>
          </cell>
          <cell r="G13" t="str">
            <v>电子设备</v>
          </cell>
          <cell r="H13" t="str">
            <v>管理费用</v>
          </cell>
          <cell r="I13" t="str">
            <v>2023-04-01 00:00:00</v>
          </cell>
          <cell r="J13" t="str">
            <v>2009-09-01</v>
          </cell>
          <cell r="K13">
            <v>36</v>
          </cell>
          <cell r="L13">
            <v>36</v>
          </cell>
          <cell r="M13">
            <v>2000</v>
          </cell>
          <cell r="N13">
            <v>1900</v>
          </cell>
          <cell r="O13">
            <v>0</v>
          </cell>
          <cell r="P13">
            <v>0</v>
          </cell>
          <cell r="Q13">
            <v>100</v>
          </cell>
        </row>
        <row r="14">
          <cell r="B14" t="str">
            <v>0300010</v>
          </cell>
          <cell r="C14" t="str">
            <v>海尔大3匹空调</v>
          </cell>
        </row>
        <row r="14">
          <cell r="F14">
            <v>1</v>
          </cell>
          <cell r="G14" t="str">
            <v>电子设备</v>
          </cell>
          <cell r="H14" t="str">
            <v>管理费用</v>
          </cell>
          <cell r="I14" t="str">
            <v>2023-04-01 00:00:00</v>
          </cell>
          <cell r="J14" t="str">
            <v>2009-01-01</v>
          </cell>
          <cell r="K14">
            <v>36</v>
          </cell>
          <cell r="L14">
            <v>36</v>
          </cell>
          <cell r="M14">
            <v>5299</v>
          </cell>
          <cell r="N14">
            <v>5034.05</v>
          </cell>
          <cell r="O14">
            <v>0</v>
          </cell>
          <cell r="P14">
            <v>0</v>
          </cell>
          <cell r="Q14">
            <v>264.95</v>
          </cell>
        </row>
        <row r="15">
          <cell r="B15" t="str">
            <v>0300011</v>
          </cell>
          <cell r="C15" t="str">
            <v>格力空调</v>
          </cell>
        </row>
        <row r="15">
          <cell r="F15">
            <v>2</v>
          </cell>
          <cell r="G15" t="str">
            <v>电子设备</v>
          </cell>
          <cell r="H15" t="str">
            <v>管理费用</v>
          </cell>
          <cell r="I15" t="str">
            <v>2023-04-01 00:00:00</v>
          </cell>
          <cell r="J15" t="str">
            <v>2010-12-01</v>
          </cell>
          <cell r="K15">
            <v>36</v>
          </cell>
          <cell r="L15">
            <v>36</v>
          </cell>
          <cell r="M15">
            <v>4500</v>
          </cell>
          <cell r="N15">
            <v>4275</v>
          </cell>
          <cell r="O15">
            <v>0</v>
          </cell>
          <cell r="P15">
            <v>0</v>
          </cell>
          <cell r="Q15">
            <v>225</v>
          </cell>
        </row>
        <row r="16">
          <cell r="B16" t="str">
            <v>0400001</v>
          </cell>
          <cell r="C16" t="str">
            <v>大办公组合柜子</v>
          </cell>
        </row>
        <row r="16">
          <cell r="F16">
            <v>1</v>
          </cell>
          <cell r="G16" t="str">
            <v>办公家具</v>
          </cell>
          <cell r="H16" t="str">
            <v>管理费用</v>
          </cell>
          <cell r="I16" t="str">
            <v>2023-04-01 00:00:00</v>
          </cell>
          <cell r="J16" t="str">
            <v>2009-10-01</v>
          </cell>
          <cell r="K16">
            <v>60</v>
          </cell>
          <cell r="L16">
            <v>60</v>
          </cell>
          <cell r="M16">
            <v>2000</v>
          </cell>
          <cell r="N16">
            <v>1900</v>
          </cell>
          <cell r="O16">
            <v>0</v>
          </cell>
          <cell r="P16">
            <v>0</v>
          </cell>
          <cell r="Q16">
            <v>100</v>
          </cell>
        </row>
        <row r="17">
          <cell r="B17" t="str">
            <v>0400002</v>
          </cell>
          <cell r="C17" t="str">
            <v>大办公桌</v>
          </cell>
        </row>
        <row r="17">
          <cell r="F17">
            <v>1</v>
          </cell>
          <cell r="G17" t="str">
            <v>办公家具</v>
          </cell>
          <cell r="H17" t="str">
            <v>管理费用</v>
          </cell>
          <cell r="I17" t="str">
            <v>2023-04-01 00:00:00</v>
          </cell>
          <cell r="J17" t="str">
            <v>2010-02-01</v>
          </cell>
          <cell r="K17">
            <v>60</v>
          </cell>
          <cell r="L17">
            <v>60</v>
          </cell>
          <cell r="M17">
            <v>1500</v>
          </cell>
          <cell r="N17">
            <v>1425</v>
          </cell>
          <cell r="O17">
            <v>0</v>
          </cell>
          <cell r="P17">
            <v>0</v>
          </cell>
          <cell r="Q17">
            <v>75</v>
          </cell>
        </row>
        <row r="18">
          <cell r="B18" t="str">
            <v>0400003</v>
          </cell>
          <cell r="C18" t="str">
            <v>小办公桌</v>
          </cell>
        </row>
        <row r="18">
          <cell r="F18">
            <v>4</v>
          </cell>
          <cell r="G18" t="str">
            <v>办公家具</v>
          </cell>
          <cell r="H18" t="str">
            <v>管理费用</v>
          </cell>
          <cell r="I18" t="str">
            <v>2023-04-01 00:00:00</v>
          </cell>
          <cell r="J18" t="str">
            <v>2010-05-01</v>
          </cell>
          <cell r="K18">
            <v>60</v>
          </cell>
          <cell r="L18">
            <v>60</v>
          </cell>
          <cell r="M18">
            <v>2000</v>
          </cell>
          <cell r="N18">
            <v>1900</v>
          </cell>
          <cell r="O18">
            <v>0</v>
          </cell>
          <cell r="P18">
            <v>0</v>
          </cell>
          <cell r="Q18">
            <v>100</v>
          </cell>
        </row>
        <row r="19">
          <cell r="B19" t="str">
            <v>0400004</v>
          </cell>
          <cell r="C19" t="str">
            <v>转椅</v>
          </cell>
        </row>
        <row r="19">
          <cell r="F19">
            <v>5</v>
          </cell>
          <cell r="G19" t="str">
            <v>办公家具</v>
          </cell>
          <cell r="H19" t="str">
            <v>管理费用</v>
          </cell>
          <cell r="I19" t="str">
            <v>2023-04-01 00:00:00</v>
          </cell>
          <cell r="J19" t="str">
            <v>2010-02-01</v>
          </cell>
          <cell r="K19">
            <v>60</v>
          </cell>
          <cell r="L19">
            <v>60</v>
          </cell>
          <cell r="M19">
            <v>1400</v>
          </cell>
          <cell r="N19">
            <v>1330</v>
          </cell>
          <cell r="O19">
            <v>0</v>
          </cell>
          <cell r="P19">
            <v>0</v>
          </cell>
          <cell r="Q19">
            <v>70</v>
          </cell>
        </row>
        <row r="20">
          <cell r="B20" t="str">
            <v>0400005</v>
          </cell>
          <cell r="C20" t="str">
            <v>沙发</v>
          </cell>
        </row>
        <row r="20">
          <cell r="F20">
            <v>1</v>
          </cell>
          <cell r="G20" t="str">
            <v>办公家具</v>
          </cell>
          <cell r="H20" t="str">
            <v>管理费用</v>
          </cell>
          <cell r="I20" t="str">
            <v>2023-04-01 00:00:00</v>
          </cell>
          <cell r="J20" t="str">
            <v>2005-04-01</v>
          </cell>
          <cell r="K20">
            <v>60</v>
          </cell>
          <cell r="L20">
            <v>60</v>
          </cell>
          <cell r="M20">
            <v>1500</v>
          </cell>
          <cell r="N20">
            <v>1425</v>
          </cell>
          <cell r="O20">
            <v>0</v>
          </cell>
          <cell r="P20">
            <v>0</v>
          </cell>
          <cell r="Q20">
            <v>75</v>
          </cell>
        </row>
        <row r="21">
          <cell r="B21" t="str">
            <v>0400006</v>
          </cell>
          <cell r="C21" t="str">
            <v>保险箱</v>
          </cell>
        </row>
        <row r="21">
          <cell r="F21">
            <v>2</v>
          </cell>
          <cell r="G21" t="str">
            <v>办公家具</v>
          </cell>
          <cell r="H21" t="str">
            <v>管理费用</v>
          </cell>
          <cell r="I21" t="str">
            <v>2023-04-01 00:00:00</v>
          </cell>
          <cell r="J21" t="str">
            <v>2005-02-01</v>
          </cell>
          <cell r="K21">
            <v>60</v>
          </cell>
          <cell r="L21">
            <v>60</v>
          </cell>
          <cell r="M21">
            <v>1800</v>
          </cell>
          <cell r="N21">
            <v>1710</v>
          </cell>
          <cell r="O21">
            <v>0</v>
          </cell>
          <cell r="P21">
            <v>0</v>
          </cell>
          <cell r="Q21">
            <v>90</v>
          </cell>
        </row>
        <row r="22">
          <cell r="B22" t="str">
            <v>0400007</v>
          </cell>
          <cell r="C22" t="str">
            <v>档案柜</v>
          </cell>
        </row>
        <row r="22">
          <cell r="F22">
            <v>5</v>
          </cell>
          <cell r="G22" t="str">
            <v>办公家具</v>
          </cell>
          <cell r="H22" t="str">
            <v>管理费用</v>
          </cell>
          <cell r="I22" t="str">
            <v>2023-04-01 00:00:00</v>
          </cell>
          <cell r="J22" t="str">
            <v>2003-05-01</v>
          </cell>
          <cell r="K22">
            <v>60</v>
          </cell>
          <cell r="L22">
            <v>60</v>
          </cell>
          <cell r="M22">
            <v>4000</v>
          </cell>
          <cell r="N22">
            <v>3800</v>
          </cell>
          <cell r="O22">
            <v>0</v>
          </cell>
          <cell r="P22">
            <v>0</v>
          </cell>
          <cell r="Q22">
            <v>200</v>
          </cell>
        </row>
        <row r="23">
          <cell r="B23" t="str">
            <v>0300012</v>
          </cell>
          <cell r="C23" t="str">
            <v>大复印机</v>
          </cell>
        </row>
        <row r="23">
          <cell r="F23">
            <v>1</v>
          </cell>
          <cell r="G23" t="str">
            <v>电子设备</v>
          </cell>
          <cell r="H23" t="str">
            <v>管理费用</v>
          </cell>
          <cell r="I23" t="str">
            <v>2023-04-01 00:00:00</v>
          </cell>
          <cell r="J23" t="str">
            <v>2002-06-01</v>
          </cell>
          <cell r="K23">
            <v>36</v>
          </cell>
          <cell r="L23">
            <v>36</v>
          </cell>
          <cell r="M23">
            <v>8000</v>
          </cell>
          <cell r="N23">
            <v>7600</v>
          </cell>
          <cell r="O23">
            <v>0</v>
          </cell>
          <cell r="P23">
            <v>0</v>
          </cell>
          <cell r="Q23">
            <v>400</v>
          </cell>
        </row>
        <row r="24">
          <cell r="B24" t="str">
            <v>0300013</v>
          </cell>
          <cell r="C24" t="str">
            <v>联想D5050电脑</v>
          </cell>
        </row>
        <row r="24">
          <cell r="F24">
            <v>2</v>
          </cell>
          <cell r="G24" t="str">
            <v>电子设备</v>
          </cell>
          <cell r="H24" t="str">
            <v>管理费用</v>
          </cell>
          <cell r="I24" t="str">
            <v>2023-04-01 00:00:00</v>
          </cell>
          <cell r="J24" t="str">
            <v>2016-08-08</v>
          </cell>
          <cell r="K24">
            <v>36</v>
          </cell>
          <cell r="L24">
            <v>36</v>
          </cell>
          <cell r="M24">
            <v>8400</v>
          </cell>
          <cell r="N24">
            <v>7980</v>
          </cell>
          <cell r="O24">
            <v>0</v>
          </cell>
          <cell r="P24">
            <v>0</v>
          </cell>
          <cell r="Q24">
            <v>420</v>
          </cell>
        </row>
        <row r="25">
          <cell r="B25" t="str">
            <v>0300014</v>
          </cell>
          <cell r="C25" t="str">
            <v>东芝2303A复印机</v>
          </cell>
        </row>
        <row r="25">
          <cell r="F25">
            <v>1</v>
          </cell>
          <cell r="G25" t="str">
            <v>电子设备</v>
          </cell>
          <cell r="H25" t="str">
            <v>管理费用</v>
          </cell>
          <cell r="I25" t="str">
            <v>2023-04-01 00:00:00</v>
          </cell>
          <cell r="J25" t="str">
            <v>2016-08-08</v>
          </cell>
          <cell r="K25">
            <v>36</v>
          </cell>
          <cell r="L25">
            <v>36</v>
          </cell>
          <cell r="M25">
            <v>7100</v>
          </cell>
          <cell r="N25">
            <v>6745</v>
          </cell>
          <cell r="O25">
            <v>0</v>
          </cell>
          <cell r="P25">
            <v>0</v>
          </cell>
          <cell r="Q25">
            <v>355</v>
          </cell>
        </row>
        <row r="26">
          <cell r="B26" t="str">
            <v>0300015</v>
          </cell>
          <cell r="C26" t="str">
            <v>戴尔3046MT商用台式电脑</v>
          </cell>
        </row>
        <row r="26">
          <cell r="F26">
            <v>1</v>
          </cell>
          <cell r="G26" t="str">
            <v>电子设备</v>
          </cell>
          <cell r="H26" t="str">
            <v>管理费用</v>
          </cell>
          <cell r="I26" t="str">
            <v>2023-04-01 00:00:00</v>
          </cell>
          <cell r="J26" t="str">
            <v>2017-11-14</v>
          </cell>
          <cell r="K26">
            <v>36</v>
          </cell>
          <cell r="L26">
            <v>36</v>
          </cell>
          <cell r="M26">
            <v>4260</v>
          </cell>
          <cell r="N26">
            <v>4047</v>
          </cell>
          <cell r="O26">
            <v>0</v>
          </cell>
          <cell r="P26">
            <v>0</v>
          </cell>
          <cell r="Q26">
            <v>213</v>
          </cell>
        </row>
        <row r="27">
          <cell r="B27" t="str">
            <v>合计</v>
          </cell>
        </row>
        <row r="27">
          <cell r="E27" t="str">
            <v/>
          </cell>
        </row>
        <row r="27">
          <cell r="M27">
            <v>97359</v>
          </cell>
          <cell r="N27">
            <v>92491.05</v>
          </cell>
          <cell r="O27">
            <v>0</v>
          </cell>
          <cell r="P27">
            <v>0</v>
          </cell>
          <cell r="Q27">
            <v>4867.95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O6" sqref="O6"/>
    </sheetView>
  </sheetViews>
  <sheetFormatPr defaultColWidth="9" defaultRowHeight="30" customHeight="1"/>
  <cols>
    <col min="1" max="1" width="8.125" style="4" customWidth="1"/>
    <col min="2" max="2" width="9" style="4"/>
    <col min="3" max="3" width="17.3166666666667" style="4" customWidth="1"/>
    <col min="4" max="7" width="9" style="4"/>
    <col min="8" max="8" width="14.5" style="4" customWidth="1"/>
    <col min="9" max="9" width="14.375" style="4" customWidth="1"/>
    <col min="10" max="10" width="11.5" style="4" customWidth="1"/>
    <col min="11" max="11" width="11.875" style="4" customWidth="1"/>
    <col min="12" max="12" width="11.375" style="4" customWidth="1"/>
    <col min="13" max="16384" width="9" style="4"/>
  </cols>
  <sheetData>
    <row r="1" customHeight="1" spans="1:1">
      <c r="A1" s="4" t="s">
        <v>0</v>
      </c>
    </row>
    <row r="2" s="4" customFormat="1" customHeight="1" spans="1:12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="4" customFormat="1" customHeight="1" spans="1:12">
      <c r="A3" s="69"/>
      <c r="B3" s="69"/>
      <c r="C3" s="69"/>
      <c r="D3" s="69"/>
      <c r="E3" s="69"/>
      <c r="F3" s="69"/>
      <c r="G3" s="69"/>
      <c r="H3" s="69"/>
      <c r="I3" s="69"/>
      <c r="J3" s="1"/>
      <c r="K3" s="72" t="s">
        <v>2</v>
      </c>
      <c r="L3" s="69"/>
    </row>
    <row r="4" s="3" customFormat="1" customHeight="1" spans="1:12">
      <c r="A4" s="24" t="s">
        <v>3</v>
      </c>
      <c r="B4" s="24" t="s">
        <v>4</v>
      </c>
      <c r="C4" s="24" t="s">
        <v>5</v>
      </c>
      <c r="D4" s="24" t="s">
        <v>6</v>
      </c>
      <c r="E4" s="24" t="s">
        <v>7</v>
      </c>
      <c r="F4" s="24" t="s">
        <v>8</v>
      </c>
      <c r="G4" s="24" t="s">
        <v>9</v>
      </c>
      <c r="H4" s="24" t="s">
        <v>10</v>
      </c>
      <c r="I4" s="24" t="s">
        <v>11</v>
      </c>
      <c r="J4" s="24" t="s">
        <v>12</v>
      </c>
      <c r="K4" s="24" t="s">
        <v>13</v>
      </c>
      <c r="L4" s="24" t="s">
        <v>14</v>
      </c>
    </row>
    <row r="5" s="3" customFormat="1" customHeight="1" spans="1:12">
      <c r="A5" s="19" t="s">
        <v>15</v>
      </c>
      <c r="B5" s="19" t="s">
        <v>16</v>
      </c>
      <c r="C5" s="19" t="s">
        <v>17</v>
      </c>
      <c r="D5" s="19"/>
      <c r="E5" s="21">
        <v>1</v>
      </c>
      <c r="F5" s="24" t="s">
        <v>18</v>
      </c>
      <c r="G5" s="19" t="s">
        <v>19</v>
      </c>
      <c r="H5" s="22">
        <v>10800</v>
      </c>
      <c r="I5" s="22">
        <v>10800</v>
      </c>
      <c r="J5" s="22">
        <v>0</v>
      </c>
      <c r="K5" s="70" t="s">
        <v>20</v>
      </c>
      <c r="L5" s="7" t="s">
        <v>21</v>
      </c>
    </row>
    <row r="6" s="3" customFormat="1" customHeight="1" spans="1:12">
      <c r="A6" s="19" t="s">
        <v>22</v>
      </c>
      <c r="B6" s="19" t="s">
        <v>23</v>
      </c>
      <c r="C6" s="19" t="s">
        <v>24</v>
      </c>
      <c r="D6" s="19"/>
      <c r="E6" s="21">
        <v>1</v>
      </c>
      <c r="F6" s="24" t="s">
        <v>18</v>
      </c>
      <c r="G6" s="19" t="s">
        <v>19</v>
      </c>
      <c r="H6" s="22">
        <v>22000</v>
      </c>
      <c r="I6" s="22">
        <v>22000</v>
      </c>
      <c r="J6" s="22">
        <v>0</v>
      </c>
      <c r="K6" s="70" t="s">
        <v>25</v>
      </c>
      <c r="L6" s="7" t="s">
        <v>21</v>
      </c>
    </row>
    <row r="7" s="3" customFormat="1" customHeight="1" spans="1:12">
      <c r="A7" s="19" t="s">
        <v>26</v>
      </c>
      <c r="B7" s="19" t="s">
        <v>27</v>
      </c>
      <c r="C7" s="19" t="s">
        <v>28</v>
      </c>
      <c r="D7" s="19"/>
      <c r="E7" s="21">
        <v>1</v>
      </c>
      <c r="F7" s="24" t="s">
        <v>29</v>
      </c>
      <c r="G7" s="19" t="s">
        <v>19</v>
      </c>
      <c r="H7" s="22">
        <v>2760</v>
      </c>
      <c r="I7" s="22">
        <v>2760</v>
      </c>
      <c r="J7" s="22">
        <v>0</v>
      </c>
      <c r="K7" s="70" t="s">
        <v>30</v>
      </c>
      <c r="L7" s="73" t="s">
        <v>21</v>
      </c>
    </row>
    <row r="8" s="3" customFormat="1" customHeight="1" spans="1:12">
      <c r="A8" s="19" t="s">
        <v>31</v>
      </c>
      <c r="B8" s="19" t="s">
        <v>32</v>
      </c>
      <c r="C8" s="19" t="s">
        <v>28</v>
      </c>
      <c r="D8" s="19"/>
      <c r="E8" s="21">
        <v>1</v>
      </c>
      <c r="F8" s="24" t="s">
        <v>29</v>
      </c>
      <c r="G8" s="19" t="s">
        <v>19</v>
      </c>
      <c r="H8" s="22">
        <v>2650</v>
      </c>
      <c r="I8" s="22">
        <v>2650</v>
      </c>
      <c r="J8" s="22">
        <v>0</v>
      </c>
      <c r="K8" s="70" t="s">
        <v>33</v>
      </c>
      <c r="L8" s="73" t="s">
        <v>21</v>
      </c>
    </row>
    <row r="9" s="68" customFormat="1" customHeight="1" spans="1:12">
      <c r="A9" s="19" t="s">
        <v>34</v>
      </c>
      <c r="B9" s="70" t="s">
        <v>35</v>
      </c>
      <c r="C9" s="70" t="s">
        <v>36</v>
      </c>
      <c r="D9" s="70"/>
      <c r="E9" s="71">
        <v>1</v>
      </c>
      <c r="F9" s="70" t="s">
        <v>18</v>
      </c>
      <c r="G9" s="70" t="s">
        <v>19</v>
      </c>
      <c r="H9" s="70">
        <v>4380</v>
      </c>
      <c r="I9" s="70">
        <v>4380</v>
      </c>
      <c r="J9" s="70">
        <v>0</v>
      </c>
      <c r="K9" s="70" t="str">
        <f>VLOOKUP(B9,[1]卡片台账!$B:$J,9,0)</f>
        <v>2016-08-17</v>
      </c>
      <c r="L9" s="70" t="s">
        <v>21</v>
      </c>
    </row>
    <row r="10" s="3" customFormat="1" customHeight="1" spans="1:12">
      <c r="A10" s="19" t="s">
        <v>37</v>
      </c>
      <c r="B10" s="19" t="s">
        <v>38</v>
      </c>
      <c r="C10" s="19" t="s">
        <v>39</v>
      </c>
      <c r="D10" s="19"/>
      <c r="E10" s="21">
        <v>1</v>
      </c>
      <c r="F10" s="24" t="s">
        <v>18</v>
      </c>
      <c r="G10" s="19" t="s">
        <v>19</v>
      </c>
      <c r="H10" s="22">
        <v>6800</v>
      </c>
      <c r="I10" s="22">
        <v>6800</v>
      </c>
      <c r="J10" s="22">
        <v>0</v>
      </c>
      <c r="K10" s="70" t="s">
        <v>40</v>
      </c>
      <c r="L10" s="7" t="s">
        <v>41</v>
      </c>
    </row>
    <row r="11" s="3" customFormat="1" ht="47" customHeight="1" spans="1:12">
      <c r="A11" s="19" t="s">
        <v>42</v>
      </c>
      <c r="B11" s="19" t="s">
        <v>43</v>
      </c>
      <c r="C11" s="19" t="s">
        <v>44</v>
      </c>
      <c r="D11" s="19"/>
      <c r="E11" s="21">
        <v>1</v>
      </c>
      <c r="F11" s="24" t="s">
        <v>18</v>
      </c>
      <c r="G11" s="19" t="s">
        <v>19</v>
      </c>
      <c r="H11" s="22">
        <v>21300</v>
      </c>
      <c r="I11" s="22">
        <v>21300</v>
      </c>
      <c r="J11" s="22">
        <v>0</v>
      </c>
      <c r="K11" s="70" t="s">
        <v>45</v>
      </c>
      <c r="L11" s="7" t="s">
        <v>41</v>
      </c>
    </row>
    <row r="12" s="3" customFormat="1" customHeight="1" spans="1:12">
      <c r="A12" s="10"/>
      <c r="B12" s="10"/>
      <c r="C12" s="10" t="s">
        <v>46</v>
      </c>
      <c r="D12" s="10"/>
      <c r="E12" s="10">
        <f>SUM(E5:E11)</f>
        <v>7</v>
      </c>
      <c r="F12" s="10"/>
      <c r="G12" s="10"/>
      <c r="H12" s="10">
        <f>SUM(H5:H11)</f>
        <v>70690</v>
      </c>
      <c r="I12" s="10">
        <f>SUM(I5:I11)</f>
        <v>70690</v>
      </c>
      <c r="J12" s="10">
        <f>SUM(J5:J11)</f>
        <v>0</v>
      </c>
      <c r="K12" s="10"/>
      <c r="L12" s="10"/>
    </row>
  </sheetData>
  <mergeCells count="1">
    <mergeCell ref="A2:L2"/>
  </mergeCells>
  <pageMargins left="0.75" right="0.75" top="1" bottom="1" header="0.5" footer="0.5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workbookViewId="0">
      <selection activeCell="T12" sqref="T12"/>
    </sheetView>
  </sheetViews>
  <sheetFormatPr defaultColWidth="9" defaultRowHeight="21" customHeight="1"/>
  <cols>
    <col min="1" max="1" width="6.20833333333333" style="1" customWidth="1"/>
    <col min="2" max="2" width="8.79166666666667" style="1" customWidth="1"/>
    <col min="3" max="3" width="16.2333333333333" style="1" customWidth="1"/>
    <col min="4" max="4" width="10.75" style="1" customWidth="1"/>
    <col min="5" max="5" width="7.5" style="1" customWidth="1"/>
    <col min="6" max="6" width="8.31666666666667" style="1" customWidth="1"/>
    <col min="7" max="7" width="9.68333333333333" style="1" customWidth="1"/>
    <col min="8" max="10" width="9" style="1" hidden="1" customWidth="1"/>
    <col min="11" max="13" width="10.375" style="1" customWidth="1"/>
    <col min="14" max="14" width="14" style="1" customWidth="1"/>
    <col min="15" max="15" width="32.2833333333333" style="1" customWidth="1"/>
    <col min="16" max="16384" width="9" style="1"/>
  </cols>
  <sheetData>
    <row r="1" ht="24" customHeight="1" spans="1:2">
      <c r="A1" s="36" t="s">
        <v>47</v>
      </c>
      <c r="B1" s="36"/>
    </row>
    <row r="2" s="1" customFormat="1" customHeight="1" spans="1:15">
      <c r="A2" s="5" t="s">
        <v>48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2" customFormat="1" customHeight="1" spans="1:1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2" t="s">
        <v>2</v>
      </c>
    </row>
    <row r="4" s="3" customFormat="1" ht="38" customHeight="1" spans="1:15">
      <c r="A4" s="49" t="s">
        <v>3</v>
      </c>
      <c r="B4" s="49" t="s">
        <v>4</v>
      </c>
      <c r="C4" s="49" t="s">
        <v>5</v>
      </c>
      <c r="D4" s="49" t="s">
        <v>6</v>
      </c>
      <c r="E4" s="49" t="s">
        <v>7</v>
      </c>
      <c r="F4" s="49" t="s">
        <v>8</v>
      </c>
      <c r="G4" s="49" t="s">
        <v>9</v>
      </c>
      <c r="H4" s="49" t="s">
        <v>49</v>
      </c>
      <c r="I4" s="49" t="s">
        <v>50</v>
      </c>
      <c r="J4" s="54" t="s">
        <v>51</v>
      </c>
      <c r="K4" s="49" t="s">
        <v>52</v>
      </c>
      <c r="L4" s="49" t="s">
        <v>53</v>
      </c>
      <c r="M4" s="54" t="s">
        <v>12</v>
      </c>
      <c r="N4" s="54" t="s">
        <v>13</v>
      </c>
      <c r="O4" s="49" t="s">
        <v>14</v>
      </c>
    </row>
    <row r="5" s="3" customFormat="1" ht="34" customHeight="1" spans="1:15">
      <c r="A5" s="50" t="s">
        <v>15</v>
      </c>
      <c r="B5" s="50" t="s">
        <v>16</v>
      </c>
      <c r="C5" s="49" t="s">
        <v>54</v>
      </c>
      <c r="D5" s="50"/>
      <c r="E5" s="51">
        <v>2</v>
      </c>
      <c r="F5" s="49" t="s">
        <v>18</v>
      </c>
      <c r="G5" s="49" t="s">
        <v>19</v>
      </c>
      <c r="H5" s="52">
        <v>6700</v>
      </c>
      <c r="I5" s="60">
        <v>6365</v>
      </c>
      <c r="J5" s="33">
        <v>335</v>
      </c>
      <c r="K5" s="52">
        <v>6700</v>
      </c>
      <c r="L5" s="60">
        <v>6365</v>
      </c>
      <c r="M5" s="33">
        <v>335</v>
      </c>
      <c r="N5" s="61" t="s">
        <v>55</v>
      </c>
      <c r="O5" s="62" t="s">
        <v>56</v>
      </c>
    </row>
    <row r="6" s="3" customFormat="1" ht="34" customHeight="1" spans="1:15">
      <c r="A6" s="50" t="s">
        <v>22</v>
      </c>
      <c r="B6" s="50" t="s">
        <v>23</v>
      </c>
      <c r="C6" s="49" t="s">
        <v>36</v>
      </c>
      <c r="D6" s="50" t="s">
        <v>57</v>
      </c>
      <c r="E6" s="51">
        <v>4</v>
      </c>
      <c r="F6" s="49" t="s">
        <v>18</v>
      </c>
      <c r="G6" s="49" t="s">
        <v>19</v>
      </c>
      <c r="H6" s="52">
        <v>13308</v>
      </c>
      <c r="I6" s="60">
        <v>12642.6</v>
      </c>
      <c r="J6" s="33">
        <v>665.4</v>
      </c>
      <c r="K6" s="63">
        <f>SUM(H6/4*3)</f>
        <v>9981</v>
      </c>
      <c r="L6" s="63">
        <f>SUM(I6/4*3)</f>
        <v>9481.95</v>
      </c>
      <c r="M6" s="63">
        <f>SUM(J6/4*3)</f>
        <v>499.05</v>
      </c>
      <c r="N6" s="61" t="s">
        <v>58</v>
      </c>
      <c r="O6" s="62" t="s">
        <v>59</v>
      </c>
    </row>
    <row r="7" s="3" customFormat="1" ht="34" customHeight="1" spans="1:15">
      <c r="A7" s="50" t="s">
        <v>26</v>
      </c>
      <c r="B7" s="50" t="s">
        <v>38</v>
      </c>
      <c r="C7" s="49" t="s">
        <v>54</v>
      </c>
      <c r="D7" s="50"/>
      <c r="E7" s="51">
        <v>2</v>
      </c>
      <c r="F7" s="49" t="s">
        <v>18</v>
      </c>
      <c r="G7" s="49" t="s">
        <v>19</v>
      </c>
      <c r="H7" s="52">
        <v>6900</v>
      </c>
      <c r="I7" s="60">
        <v>6555</v>
      </c>
      <c r="J7" s="33">
        <v>345</v>
      </c>
      <c r="K7" s="52">
        <v>6900</v>
      </c>
      <c r="L7" s="60">
        <v>6555</v>
      </c>
      <c r="M7" s="33">
        <v>345</v>
      </c>
      <c r="N7" s="61" t="s">
        <v>60</v>
      </c>
      <c r="O7" s="62" t="s">
        <v>61</v>
      </c>
    </row>
    <row r="8" s="3" customFormat="1" ht="34" customHeight="1" spans="1:15">
      <c r="A8" s="50" t="s">
        <v>31</v>
      </c>
      <c r="B8" s="50" t="s">
        <v>62</v>
      </c>
      <c r="C8" s="49" t="s">
        <v>54</v>
      </c>
      <c r="D8" s="49" t="s">
        <v>63</v>
      </c>
      <c r="E8" s="51">
        <v>1</v>
      </c>
      <c r="F8" s="49" t="s">
        <v>18</v>
      </c>
      <c r="G8" s="49" t="s">
        <v>19</v>
      </c>
      <c r="H8" s="52">
        <v>3500</v>
      </c>
      <c r="I8" s="60">
        <v>3325</v>
      </c>
      <c r="J8" s="33">
        <v>175</v>
      </c>
      <c r="K8" s="52">
        <v>3500</v>
      </c>
      <c r="L8" s="60">
        <v>3325</v>
      </c>
      <c r="M8" s="33">
        <v>175</v>
      </c>
      <c r="N8" s="61" t="s">
        <v>64</v>
      </c>
      <c r="O8" s="62" t="s">
        <v>21</v>
      </c>
    </row>
    <row r="9" s="3" customFormat="1" ht="34" customHeight="1" spans="1:15">
      <c r="A9" s="50" t="s">
        <v>34</v>
      </c>
      <c r="B9" s="50" t="s">
        <v>65</v>
      </c>
      <c r="C9" s="49" t="s">
        <v>66</v>
      </c>
      <c r="D9" s="50" t="s">
        <v>67</v>
      </c>
      <c r="E9" s="51">
        <v>3</v>
      </c>
      <c r="F9" s="49" t="s">
        <v>68</v>
      </c>
      <c r="G9" s="49" t="s">
        <v>69</v>
      </c>
      <c r="H9" s="52">
        <v>24000</v>
      </c>
      <c r="I9" s="60">
        <v>22800</v>
      </c>
      <c r="J9" s="33">
        <v>1200</v>
      </c>
      <c r="K9" s="52">
        <v>24000</v>
      </c>
      <c r="L9" s="60">
        <v>22800</v>
      </c>
      <c r="M9" s="33">
        <v>1200</v>
      </c>
      <c r="N9" s="63" t="str">
        <f>VLOOKUP(B9,[2]卡片台账!$B:$J,9,0)</f>
        <v>2011-10-31</v>
      </c>
      <c r="O9" s="62" t="s">
        <v>70</v>
      </c>
    </row>
    <row r="10" s="3" customFormat="1" ht="34" customHeight="1" spans="1:15">
      <c r="A10" s="50" t="s">
        <v>37</v>
      </c>
      <c r="B10" s="50" t="s">
        <v>71</v>
      </c>
      <c r="C10" s="49" t="s">
        <v>72</v>
      </c>
      <c r="D10" s="50" t="s">
        <v>73</v>
      </c>
      <c r="E10" s="51">
        <v>3</v>
      </c>
      <c r="F10" s="49" t="s">
        <v>74</v>
      </c>
      <c r="G10" s="49" t="s">
        <v>69</v>
      </c>
      <c r="H10" s="52">
        <v>19800</v>
      </c>
      <c r="I10" s="60">
        <v>18810</v>
      </c>
      <c r="J10" s="33">
        <v>990</v>
      </c>
      <c r="K10" s="52">
        <v>19800</v>
      </c>
      <c r="L10" s="60">
        <v>18810</v>
      </c>
      <c r="M10" s="33">
        <v>990</v>
      </c>
      <c r="N10" s="63" t="str">
        <f>VLOOKUP(B10,[2]卡片台账!$B:$J,9,0)</f>
        <v>2011-10-31</v>
      </c>
      <c r="O10" s="62" t="s">
        <v>75</v>
      </c>
    </row>
    <row r="11" s="3" customFormat="1" ht="34" customHeight="1" spans="1:15">
      <c r="A11" s="50" t="s">
        <v>42</v>
      </c>
      <c r="B11" s="50" t="s">
        <v>76</v>
      </c>
      <c r="C11" s="49" t="s">
        <v>77</v>
      </c>
      <c r="D11" s="50" t="s">
        <v>78</v>
      </c>
      <c r="E11" s="51">
        <v>3</v>
      </c>
      <c r="F11" s="49" t="s">
        <v>29</v>
      </c>
      <c r="G11" s="49" t="s">
        <v>69</v>
      </c>
      <c r="H11" s="52">
        <v>22710</v>
      </c>
      <c r="I11" s="60">
        <v>21574.5</v>
      </c>
      <c r="J11" s="33">
        <v>1135.5</v>
      </c>
      <c r="K11" s="52">
        <v>22710</v>
      </c>
      <c r="L11" s="60">
        <v>21574.5</v>
      </c>
      <c r="M11" s="33">
        <v>1135.5</v>
      </c>
      <c r="N11" s="63" t="str">
        <f>VLOOKUP(B11,[2]卡片台账!$B:$J,9,0)</f>
        <v>2011-10-31</v>
      </c>
      <c r="O11" s="62" t="s">
        <v>79</v>
      </c>
    </row>
    <row r="12" s="3" customFormat="1" ht="34" customHeight="1" spans="1:15">
      <c r="A12" s="50" t="s">
        <v>80</v>
      </c>
      <c r="B12" s="50" t="s">
        <v>81</v>
      </c>
      <c r="C12" s="49" t="s">
        <v>82</v>
      </c>
      <c r="D12" s="50" t="s">
        <v>83</v>
      </c>
      <c r="E12" s="51">
        <v>3</v>
      </c>
      <c r="F12" s="49" t="s">
        <v>68</v>
      </c>
      <c r="G12" s="49" t="s">
        <v>69</v>
      </c>
      <c r="H12" s="52">
        <v>6600</v>
      </c>
      <c r="I12" s="60">
        <v>6270</v>
      </c>
      <c r="J12" s="33">
        <v>330</v>
      </c>
      <c r="K12" s="52">
        <v>6600</v>
      </c>
      <c r="L12" s="60">
        <v>6270</v>
      </c>
      <c r="M12" s="33">
        <v>330</v>
      </c>
      <c r="N12" s="63" t="str">
        <f>VLOOKUP(B12,[2]卡片台账!$B:$J,9,0)</f>
        <v>2011-10-31</v>
      </c>
      <c r="O12" s="62" t="s">
        <v>84</v>
      </c>
    </row>
    <row r="13" s="3" customFormat="1" ht="34" customHeight="1" spans="1:15">
      <c r="A13" s="50" t="s">
        <v>85</v>
      </c>
      <c r="B13" s="50" t="s">
        <v>86</v>
      </c>
      <c r="C13" s="49" t="s">
        <v>87</v>
      </c>
      <c r="D13" s="50" t="s">
        <v>88</v>
      </c>
      <c r="E13" s="51">
        <v>4</v>
      </c>
      <c r="F13" s="49" t="s">
        <v>68</v>
      </c>
      <c r="G13" s="49" t="s">
        <v>69</v>
      </c>
      <c r="H13" s="52">
        <v>4600</v>
      </c>
      <c r="I13" s="60">
        <v>4370</v>
      </c>
      <c r="J13" s="33">
        <v>230</v>
      </c>
      <c r="K13" s="52">
        <v>4600</v>
      </c>
      <c r="L13" s="60">
        <v>4370</v>
      </c>
      <c r="M13" s="33">
        <v>230</v>
      </c>
      <c r="N13" s="63" t="str">
        <f>VLOOKUP(B13,[2]卡片台账!$B:$J,9,0)</f>
        <v>2011-10-31</v>
      </c>
      <c r="O13" s="62" t="s">
        <v>89</v>
      </c>
    </row>
    <row r="14" s="3" customFormat="1" ht="34" customHeight="1" spans="1:15">
      <c r="A14" s="50" t="s">
        <v>90</v>
      </c>
      <c r="B14" s="50" t="s">
        <v>91</v>
      </c>
      <c r="C14" s="49" t="s">
        <v>92</v>
      </c>
      <c r="D14" s="50" t="s">
        <v>93</v>
      </c>
      <c r="E14" s="51">
        <v>3</v>
      </c>
      <c r="F14" s="49" t="s">
        <v>68</v>
      </c>
      <c r="G14" s="49" t="s">
        <v>69</v>
      </c>
      <c r="H14" s="52">
        <v>4500</v>
      </c>
      <c r="I14" s="60">
        <v>4275</v>
      </c>
      <c r="J14" s="33">
        <v>225</v>
      </c>
      <c r="K14" s="52">
        <v>4500</v>
      </c>
      <c r="L14" s="60">
        <v>4275</v>
      </c>
      <c r="M14" s="33">
        <v>225</v>
      </c>
      <c r="N14" s="63" t="str">
        <f>VLOOKUP(B14,[2]卡片台账!$B:$J,9,0)</f>
        <v>2011-10-31</v>
      </c>
      <c r="O14" s="62" t="s">
        <v>94</v>
      </c>
    </row>
    <row r="15" s="3" customFormat="1" ht="34" customHeight="1" spans="1:15">
      <c r="A15" s="50" t="s">
        <v>95</v>
      </c>
      <c r="B15" s="50" t="s">
        <v>96</v>
      </c>
      <c r="C15" s="49" t="s">
        <v>97</v>
      </c>
      <c r="D15" s="50" t="s">
        <v>98</v>
      </c>
      <c r="E15" s="51">
        <v>1</v>
      </c>
      <c r="F15" s="49" t="s">
        <v>68</v>
      </c>
      <c r="G15" s="49" t="s">
        <v>69</v>
      </c>
      <c r="H15" s="52">
        <v>9000</v>
      </c>
      <c r="I15" s="60">
        <v>8550</v>
      </c>
      <c r="J15" s="33">
        <v>450</v>
      </c>
      <c r="K15" s="52">
        <v>9000</v>
      </c>
      <c r="L15" s="60">
        <v>8550</v>
      </c>
      <c r="M15" s="33">
        <v>450</v>
      </c>
      <c r="N15" s="63" t="str">
        <f>VLOOKUP(B15,[2]卡片台账!$B:$J,9,0)</f>
        <v>2011-10-31</v>
      </c>
      <c r="O15" s="62" t="s">
        <v>99</v>
      </c>
    </row>
    <row r="16" s="3" customFormat="1" ht="34" customHeight="1" spans="1:15">
      <c r="A16" s="50" t="s">
        <v>100</v>
      </c>
      <c r="B16" s="50" t="s">
        <v>101</v>
      </c>
      <c r="C16" s="49" t="s">
        <v>102</v>
      </c>
      <c r="D16" s="49" t="s">
        <v>103</v>
      </c>
      <c r="E16" s="51">
        <v>1</v>
      </c>
      <c r="F16" s="49" t="s">
        <v>68</v>
      </c>
      <c r="G16" s="49" t="s">
        <v>69</v>
      </c>
      <c r="H16" s="52">
        <v>2600</v>
      </c>
      <c r="I16" s="60">
        <v>2470</v>
      </c>
      <c r="J16" s="33">
        <v>130</v>
      </c>
      <c r="K16" s="52">
        <v>2600</v>
      </c>
      <c r="L16" s="60">
        <v>2470</v>
      </c>
      <c r="M16" s="33">
        <v>130</v>
      </c>
      <c r="N16" s="61" t="s">
        <v>104</v>
      </c>
      <c r="O16" s="62" t="s">
        <v>21</v>
      </c>
    </row>
    <row r="17" s="3" customFormat="1" ht="34" customHeight="1" spans="1:15">
      <c r="A17" s="50" t="s">
        <v>105</v>
      </c>
      <c r="B17" s="50" t="s">
        <v>106</v>
      </c>
      <c r="C17" s="49" t="s">
        <v>107</v>
      </c>
      <c r="D17" s="49" t="s">
        <v>108</v>
      </c>
      <c r="E17" s="51">
        <v>1</v>
      </c>
      <c r="F17" s="49" t="s">
        <v>18</v>
      </c>
      <c r="G17" s="49" t="s">
        <v>19</v>
      </c>
      <c r="H17" s="52">
        <v>1520</v>
      </c>
      <c r="I17" s="60">
        <v>1444</v>
      </c>
      <c r="J17" s="33">
        <v>76</v>
      </c>
      <c r="K17" s="52">
        <v>1520</v>
      </c>
      <c r="L17" s="60">
        <v>1444</v>
      </c>
      <c r="M17" s="33">
        <v>76</v>
      </c>
      <c r="N17" s="63" t="str">
        <f>VLOOKUP(B17,[2]卡片台账!$B:$J,9,0)</f>
        <v>2011-11-30</v>
      </c>
      <c r="O17" s="62" t="s">
        <v>109</v>
      </c>
    </row>
    <row r="18" s="3" customFormat="1" ht="34" customHeight="1" spans="1:15">
      <c r="A18" s="50" t="s">
        <v>110</v>
      </c>
      <c r="B18" s="50" t="s">
        <v>27</v>
      </c>
      <c r="C18" s="49" t="s">
        <v>111</v>
      </c>
      <c r="D18" s="49" t="s">
        <v>112</v>
      </c>
      <c r="E18" s="51">
        <v>1</v>
      </c>
      <c r="F18" s="49" t="s">
        <v>18</v>
      </c>
      <c r="G18" s="49" t="s">
        <v>19</v>
      </c>
      <c r="H18" s="52">
        <v>6500</v>
      </c>
      <c r="I18" s="60">
        <v>6175</v>
      </c>
      <c r="J18" s="33">
        <v>325</v>
      </c>
      <c r="K18" s="52">
        <v>6500</v>
      </c>
      <c r="L18" s="60">
        <v>6175</v>
      </c>
      <c r="M18" s="33">
        <v>325</v>
      </c>
      <c r="N18" s="61" t="s">
        <v>113</v>
      </c>
      <c r="O18" s="62" t="s">
        <v>21</v>
      </c>
    </row>
    <row r="19" s="3" customFormat="1" ht="34" customHeight="1" spans="1:15">
      <c r="A19" s="50" t="s">
        <v>114</v>
      </c>
      <c r="B19" s="50" t="s">
        <v>32</v>
      </c>
      <c r="C19" s="49" t="s">
        <v>115</v>
      </c>
      <c r="D19" s="49" t="s">
        <v>116</v>
      </c>
      <c r="E19" s="51">
        <v>1</v>
      </c>
      <c r="F19" s="49" t="s">
        <v>18</v>
      </c>
      <c r="G19" s="49" t="s">
        <v>19</v>
      </c>
      <c r="H19" s="52">
        <v>899</v>
      </c>
      <c r="I19" s="60">
        <v>854.05</v>
      </c>
      <c r="J19" s="33">
        <v>44.95</v>
      </c>
      <c r="K19" s="52">
        <v>899</v>
      </c>
      <c r="L19" s="60">
        <v>854.05</v>
      </c>
      <c r="M19" s="33">
        <v>44.95</v>
      </c>
      <c r="N19" s="61" t="s">
        <v>117</v>
      </c>
      <c r="O19" s="62" t="s">
        <v>21</v>
      </c>
    </row>
    <row r="20" s="3" customFormat="1" ht="34" customHeight="1" spans="1:15">
      <c r="A20" s="50" t="s">
        <v>118</v>
      </c>
      <c r="B20" s="50" t="s">
        <v>119</v>
      </c>
      <c r="C20" s="49" t="s">
        <v>120</v>
      </c>
      <c r="D20" s="50" t="s">
        <v>121</v>
      </c>
      <c r="E20" s="51">
        <v>1</v>
      </c>
      <c r="F20" s="49" t="s">
        <v>18</v>
      </c>
      <c r="G20" s="49" t="s">
        <v>19</v>
      </c>
      <c r="H20" s="52">
        <v>7800</v>
      </c>
      <c r="I20" s="60">
        <v>7410</v>
      </c>
      <c r="J20" s="33">
        <v>390</v>
      </c>
      <c r="K20" s="52">
        <v>7800</v>
      </c>
      <c r="L20" s="60">
        <v>7410</v>
      </c>
      <c r="M20" s="33">
        <v>390</v>
      </c>
      <c r="N20" s="61" t="s">
        <v>122</v>
      </c>
      <c r="O20" s="62" t="s">
        <v>21</v>
      </c>
    </row>
    <row r="21" s="3" customFormat="1" ht="34" customHeight="1" spans="1:15">
      <c r="A21" s="50" t="s">
        <v>123</v>
      </c>
      <c r="B21" s="50" t="s">
        <v>124</v>
      </c>
      <c r="C21" s="49" t="s">
        <v>125</v>
      </c>
      <c r="D21" s="50"/>
      <c r="E21" s="51">
        <v>1</v>
      </c>
      <c r="F21" s="49" t="s">
        <v>126</v>
      </c>
      <c r="G21" s="49" t="s">
        <v>69</v>
      </c>
      <c r="H21" s="52">
        <v>860</v>
      </c>
      <c r="I21" s="60">
        <v>817</v>
      </c>
      <c r="J21" s="33">
        <v>43</v>
      </c>
      <c r="K21" s="52">
        <v>860</v>
      </c>
      <c r="L21" s="60">
        <v>817</v>
      </c>
      <c r="M21" s="33">
        <v>43</v>
      </c>
      <c r="N21" s="61" t="s">
        <v>127</v>
      </c>
      <c r="O21" s="62" t="s">
        <v>21</v>
      </c>
    </row>
    <row r="22" s="3" customFormat="1" ht="34" customHeight="1" spans="1:15">
      <c r="A22" s="50" t="s">
        <v>128</v>
      </c>
      <c r="B22" s="50" t="s">
        <v>129</v>
      </c>
      <c r="C22" s="49" t="s">
        <v>130</v>
      </c>
      <c r="D22" s="50" t="s">
        <v>131</v>
      </c>
      <c r="E22" s="51">
        <v>1</v>
      </c>
      <c r="F22" s="49" t="s">
        <v>18</v>
      </c>
      <c r="G22" s="49" t="s">
        <v>19</v>
      </c>
      <c r="H22" s="52">
        <v>8999</v>
      </c>
      <c r="I22" s="60">
        <v>8549.05</v>
      </c>
      <c r="J22" s="33">
        <v>449.95</v>
      </c>
      <c r="K22" s="52">
        <v>8999</v>
      </c>
      <c r="L22" s="60">
        <v>8549.05</v>
      </c>
      <c r="M22" s="33">
        <v>449.95</v>
      </c>
      <c r="N22" s="61" t="s">
        <v>132</v>
      </c>
      <c r="O22" s="62" t="s">
        <v>21</v>
      </c>
    </row>
    <row r="23" s="3" customFormat="1" ht="34" customHeight="1" spans="1:15">
      <c r="A23" s="50" t="s">
        <v>133</v>
      </c>
      <c r="B23" s="50" t="s">
        <v>134</v>
      </c>
      <c r="C23" s="49" t="s">
        <v>54</v>
      </c>
      <c r="D23" s="49" t="s">
        <v>135</v>
      </c>
      <c r="E23" s="51">
        <v>1</v>
      </c>
      <c r="F23" s="49" t="s">
        <v>18</v>
      </c>
      <c r="G23" s="49" t="s">
        <v>19</v>
      </c>
      <c r="H23" s="52">
        <v>3450</v>
      </c>
      <c r="I23" s="60">
        <v>3277.5</v>
      </c>
      <c r="J23" s="33">
        <v>172.5</v>
      </c>
      <c r="K23" s="52">
        <v>3450</v>
      </c>
      <c r="L23" s="60">
        <v>3277.5</v>
      </c>
      <c r="M23" s="33">
        <v>172.5</v>
      </c>
      <c r="N23" s="61" t="s">
        <v>136</v>
      </c>
      <c r="O23" s="62" t="s">
        <v>21</v>
      </c>
    </row>
    <row r="24" s="3" customFormat="1" ht="34" customHeight="1" spans="1:15">
      <c r="A24" s="50" t="s">
        <v>137</v>
      </c>
      <c r="B24" s="50" t="s">
        <v>138</v>
      </c>
      <c r="C24" s="49" t="s">
        <v>139</v>
      </c>
      <c r="D24" s="49" t="s">
        <v>140</v>
      </c>
      <c r="E24" s="51">
        <v>2</v>
      </c>
      <c r="F24" s="49" t="s">
        <v>18</v>
      </c>
      <c r="G24" s="49" t="s">
        <v>19</v>
      </c>
      <c r="H24" s="52">
        <v>4560</v>
      </c>
      <c r="I24" s="60">
        <v>4332</v>
      </c>
      <c r="J24" s="33">
        <v>228</v>
      </c>
      <c r="K24" s="52">
        <v>4560</v>
      </c>
      <c r="L24" s="60">
        <v>4332</v>
      </c>
      <c r="M24" s="33">
        <v>228</v>
      </c>
      <c r="N24" s="61" t="s">
        <v>136</v>
      </c>
      <c r="O24" s="62" t="s">
        <v>21</v>
      </c>
    </row>
    <row r="25" s="3" customFormat="1" ht="34" customHeight="1" spans="1:15">
      <c r="A25" s="50" t="s">
        <v>141</v>
      </c>
      <c r="B25" s="50" t="s">
        <v>142</v>
      </c>
      <c r="C25" s="49" t="s">
        <v>143</v>
      </c>
      <c r="D25" s="49" t="s">
        <v>144</v>
      </c>
      <c r="E25" s="51">
        <v>1</v>
      </c>
      <c r="F25" s="49" t="s">
        <v>18</v>
      </c>
      <c r="G25" s="49" t="s">
        <v>19</v>
      </c>
      <c r="H25" s="52">
        <v>3350</v>
      </c>
      <c r="I25" s="60">
        <v>3182.5</v>
      </c>
      <c r="J25" s="33">
        <v>167.5</v>
      </c>
      <c r="K25" s="52">
        <v>3350</v>
      </c>
      <c r="L25" s="60">
        <v>3182.5</v>
      </c>
      <c r="M25" s="33">
        <v>167.5</v>
      </c>
      <c r="N25" s="61" t="s">
        <v>136</v>
      </c>
      <c r="O25" s="62" t="s">
        <v>21</v>
      </c>
    </row>
    <row r="26" s="3" customFormat="1" ht="34" customHeight="1" spans="1:15">
      <c r="A26" s="50" t="s">
        <v>145</v>
      </c>
      <c r="B26" s="50" t="s">
        <v>146</v>
      </c>
      <c r="C26" s="49" t="s">
        <v>139</v>
      </c>
      <c r="D26" s="49" t="s">
        <v>140</v>
      </c>
      <c r="E26" s="51">
        <v>1</v>
      </c>
      <c r="F26" s="49" t="s">
        <v>18</v>
      </c>
      <c r="G26" s="49" t="s">
        <v>19</v>
      </c>
      <c r="H26" s="52">
        <v>2100</v>
      </c>
      <c r="I26" s="60">
        <v>1995</v>
      </c>
      <c r="J26" s="33">
        <v>105</v>
      </c>
      <c r="K26" s="52">
        <v>2100</v>
      </c>
      <c r="L26" s="60">
        <v>1995</v>
      </c>
      <c r="M26" s="33">
        <v>105</v>
      </c>
      <c r="N26" s="61" t="s">
        <v>136</v>
      </c>
      <c r="O26" s="62" t="s">
        <v>21</v>
      </c>
    </row>
    <row r="27" s="3" customFormat="1" ht="34" customHeight="1" spans="1:15">
      <c r="A27" s="50" t="s">
        <v>147</v>
      </c>
      <c r="B27" s="50" t="s">
        <v>148</v>
      </c>
      <c r="C27" s="49" t="s">
        <v>54</v>
      </c>
      <c r="D27" s="49" t="s">
        <v>149</v>
      </c>
      <c r="E27" s="51">
        <v>1</v>
      </c>
      <c r="F27" s="49" t="s">
        <v>18</v>
      </c>
      <c r="G27" s="49" t="s">
        <v>19</v>
      </c>
      <c r="H27" s="52">
        <v>3350</v>
      </c>
      <c r="I27" s="60">
        <v>3182.5</v>
      </c>
      <c r="J27" s="33">
        <v>167.5</v>
      </c>
      <c r="K27" s="52">
        <v>3350</v>
      </c>
      <c r="L27" s="60">
        <v>3182.5</v>
      </c>
      <c r="M27" s="33">
        <v>167.5</v>
      </c>
      <c r="N27" s="61" t="s">
        <v>136</v>
      </c>
      <c r="O27" s="62" t="s">
        <v>21</v>
      </c>
    </row>
    <row r="28" s="3" customFormat="1" ht="34" customHeight="1" spans="1:15">
      <c r="A28" s="50" t="s">
        <v>150</v>
      </c>
      <c r="B28" s="50" t="s">
        <v>151</v>
      </c>
      <c r="C28" s="49" t="s">
        <v>152</v>
      </c>
      <c r="D28" s="50" t="s">
        <v>153</v>
      </c>
      <c r="E28" s="51">
        <v>1</v>
      </c>
      <c r="F28" s="49" t="s">
        <v>18</v>
      </c>
      <c r="G28" s="49" t="s">
        <v>19</v>
      </c>
      <c r="H28" s="52">
        <v>1230</v>
      </c>
      <c r="I28" s="60">
        <v>1168.5</v>
      </c>
      <c r="J28" s="33">
        <v>61.5</v>
      </c>
      <c r="K28" s="52">
        <v>1230</v>
      </c>
      <c r="L28" s="60">
        <v>1168.5</v>
      </c>
      <c r="M28" s="33">
        <v>61.5</v>
      </c>
      <c r="N28" s="61" t="s">
        <v>136</v>
      </c>
      <c r="O28" s="62" t="s">
        <v>21</v>
      </c>
    </row>
    <row r="29" s="3" customFormat="1" ht="34" customHeight="1" spans="1:15">
      <c r="A29" s="50" t="s">
        <v>154</v>
      </c>
      <c r="B29" s="53" t="s">
        <v>155</v>
      </c>
      <c r="C29" s="54" t="s">
        <v>156</v>
      </c>
      <c r="D29" s="54" t="s">
        <v>157</v>
      </c>
      <c r="E29" s="55">
        <v>1</v>
      </c>
      <c r="F29" s="54" t="s">
        <v>29</v>
      </c>
      <c r="G29" s="54" t="s">
        <v>19</v>
      </c>
      <c r="H29" s="56">
        <v>1415</v>
      </c>
      <c r="I29" s="64">
        <v>1344.25</v>
      </c>
      <c r="J29" s="65">
        <v>70.75</v>
      </c>
      <c r="K29" s="56">
        <v>1415</v>
      </c>
      <c r="L29" s="64">
        <v>1344.25</v>
      </c>
      <c r="M29" s="65">
        <v>70.75</v>
      </c>
      <c r="N29" s="61" t="s">
        <v>158</v>
      </c>
      <c r="O29" s="66" t="s">
        <v>21</v>
      </c>
    </row>
    <row r="30" s="3" customFormat="1" ht="34" customHeight="1" spans="1:15">
      <c r="A30" s="50" t="s">
        <v>159</v>
      </c>
      <c r="B30" s="31" t="s">
        <v>160</v>
      </c>
      <c r="C30" s="30" t="s">
        <v>161</v>
      </c>
      <c r="D30" s="30" t="s">
        <v>162</v>
      </c>
      <c r="E30" s="32">
        <v>1</v>
      </c>
      <c r="F30" s="30" t="s">
        <v>18</v>
      </c>
      <c r="G30" s="30" t="s">
        <v>19</v>
      </c>
      <c r="H30" s="33">
        <v>2600</v>
      </c>
      <c r="I30" s="33">
        <v>2470</v>
      </c>
      <c r="J30" s="33">
        <v>130</v>
      </c>
      <c r="K30" s="33">
        <v>2600</v>
      </c>
      <c r="L30" s="33">
        <v>2470</v>
      </c>
      <c r="M30" s="33">
        <v>130</v>
      </c>
      <c r="N30" s="61" t="s">
        <v>158</v>
      </c>
      <c r="O30" s="30" t="s">
        <v>21</v>
      </c>
    </row>
    <row r="31" s="3" customFormat="1" ht="34" customHeight="1" spans="1:15">
      <c r="A31" s="50" t="s">
        <v>163</v>
      </c>
      <c r="B31" s="31" t="s">
        <v>164</v>
      </c>
      <c r="C31" s="30" t="s">
        <v>165</v>
      </c>
      <c r="D31" s="30" t="s">
        <v>166</v>
      </c>
      <c r="E31" s="32">
        <v>1</v>
      </c>
      <c r="F31" s="30" t="s">
        <v>126</v>
      </c>
      <c r="G31" s="30" t="s">
        <v>69</v>
      </c>
      <c r="H31" s="33">
        <v>1630</v>
      </c>
      <c r="I31" s="33">
        <v>1548.5</v>
      </c>
      <c r="J31" s="33">
        <v>81.5</v>
      </c>
      <c r="K31" s="33">
        <v>1630</v>
      </c>
      <c r="L31" s="33">
        <v>1548.5</v>
      </c>
      <c r="M31" s="33">
        <v>81.5</v>
      </c>
      <c r="N31" s="63" t="str">
        <f>VLOOKUP(B31,[2]卡片台账!$B:$J,9,0)</f>
        <v>2015-06-09</v>
      </c>
      <c r="O31" s="30" t="s">
        <v>167</v>
      </c>
    </row>
    <row r="32" s="3" customFormat="1" ht="34" customHeight="1" spans="1:15">
      <c r="A32" s="50" t="s">
        <v>168</v>
      </c>
      <c r="B32" s="31" t="s">
        <v>169</v>
      </c>
      <c r="C32" s="30" t="s">
        <v>170</v>
      </c>
      <c r="D32" s="31" t="s">
        <v>171</v>
      </c>
      <c r="E32" s="32">
        <v>1</v>
      </c>
      <c r="F32" s="30" t="s">
        <v>68</v>
      </c>
      <c r="G32" s="30" t="s">
        <v>69</v>
      </c>
      <c r="H32" s="33">
        <v>850</v>
      </c>
      <c r="I32" s="33">
        <v>807.5</v>
      </c>
      <c r="J32" s="33">
        <v>42.5</v>
      </c>
      <c r="K32" s="33">
        <v>850</v>
      </c>
      <c r="L32" s="33">
        <v>807.5</v>
      </c>
      <c r="M32" s="33">
        <v>42.5</v>
      </c>
      <c r="N32" s="61" t="s">
        <v>172</v>
      </c>
      <c r="O32" s="30" t="s">
        <v>21</v>
      </c>
    </row>
    <row r="33" s="48" customFormat="1" customHeight="1" spans="1:15">
      <c r="A33" s="31"/>
      <c r="B33" s="31"/>
      <c r="C33" s="30" t="s">
        <v>46</v>
      </c>
      <c r="D33" s="31"/>
      <c r="E33" s="32">
        <f>SUM(E5:E32)</f>
        <v>47</v>
      </c>
      <c r="F33" s="32"/>
      <c r="G33" s="32"/>
      <c r="H33" s="32">
        <f t="shared" ref="H33:M33" si="0">SUM(H5:H32)</f>
        <v>175331</v>
      </c>
      <c r="I33" s="32">
        <f t="shared" si="0"/>
        <v>166564.45</v>
      </c>
      <c r="J33" s="32">
        <f t="shared" si="0"/>
        <v>8766.55</v>
      </c>
      <c r="K33" s="32">
        <f t="shared" si="0"/>
        <v>172004</v>
      </c>
      <c r="L33" s="32">
        <f t="shared" si="0"/>
        <v>163403.8</v>
      </c>
      <c r="M33" s="32">
        <f t="shared" si="0"/>
        <v>8600.2</v>
      </c>
      <c r="N33" s="33"/>
      <c r="O33" s="30"/>
    </row>
    <row r="34" s="48" customFormat="1" customHeight="1" spans="1:15">
      <c r="A34" s="57"/>
      <c r="B34" s="57"/>
      <c r="C34" s="58"/>
      <c r="D34" s="57"/>
      <c r="E34" s="59"/>
      <c r="F34" s="59"/>
      <c r="G34" s="59"/>
      <c r="H34" s="59"/>
      <c r="I34" s="59"/>
      <c r="J34" s="59"/>
      <c r="K34" s="59"/>
      <c r="L34" s="59"/>
      <c r="M34" s="59"/>
      <c r="N34" s="67"/>
      <c r="O34" s="58"/>
    </row>
  </sheetData>
  <autoFilter ref="A1:O34">
    <extLst/>
  </autoFilter>
  <mergeCells count="2">
    <mergeCell ref="A1:B1"/>
    <mergeCell ref="A2:O2"/>
  </mergeCells>
  <pageMargins left="0.511805555555556" right="0.550694444444444" top="0.393055555555556" bottom="0.275" header="0.3" footer="0.3"/>
  <pageSetup paperSize="9" scale="9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topLeftCell="A27" workbookViewId="0">
      <selection activeCell="Q5" sqref="Q5"/>
    </sheetView>
  </sheetViews>
  <sheetFormatPr defaultColWidth="9" defaultRowHeight="21" customHeight="1"/>
  <cols>
    <col min="1" max="1" width="7.84166666666667" style="1" customWidth="1"/>
    <col min="2" max="2" width="8.79166666666667" style="1" customWidth="1"/>
    <col min="3" max="3" width="16.25" style="1" customWidth="1"/>
    <col min="4" max="4" width="12.25" style="1" customWidth="1"/>
    <col min="5" max="5" width="7.5" style="1" customWidth="1"/>
    <col min="6" max="8" width="8" style="1" customWidth="1"/>
    <col min="9" max="10" width="8" style="1" hidden="1" customWidth="1"/>
    <col min="11" max="13" width="8" style="1" customWidth="1"/>
    <col min="14" max="14" width="17.2583333333333" style="1" customWidth="1"/>
    <col min="15" max="15" width="24.475" style="1" customWidth="1"/>
    <col min="16" max="16384" width="9" style="1"/>
  </cols>
  <sheetData>
    <row r="1" s="1" customFormat="1" ht="24" customHeight="1" spans="1:2">
      <c r="A1" s="36" t="s">
        <v>173</v>
      </c>
      <c r="B1" s="36"/>
    </row>
    <row r="2" s="1" customFormat="1" customHeight="1" spans="1:15">
      <c r="A2" s="5" t="s">
        <v>174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2" customFormat="1" customHeight="1" spans="1:1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2" t="s">
        <v>2</v>
      </c>
    </row>
    <row r="4" s="2" customFormat="1" customHeight="1" spans="1:15">
      <c r="A4" s="7" t="s">
        <v>3</v>
      </c>
      <c r="B4" s="7" t="s">
        <v>175</v>
      </c>
      <c r="C4" s="7" t="s">
        <v>5</v>
      </c>
      <c r="D4" s="7" t="s">
        <v>6</v>
      </c>
      <c r="E4" s="7" t="s">
        <v>176</v>
      </c>
      <c r="F4" s="7" t="s">
        <v>177</v>
      </c>
      <c r="G4" s="7"/>
      <c r="H4" s="7"/>
      <c r="I4" s="7" t="s">
        <v>178</v>
      </c>
      <c r="J4" s="7"/>
      <c r="K4" s="7" t="s">
        <v>179</v>
      </c>
      <c r="L4" s="7"/>
      <c r="M4" s="7"/>
      <c r="N4" s="41" t="s">
        <v>180</v>
      </c>
      <c r="O4" s="7" t="s">
        <v>14</v>
      </c>
    </row>
    <row r="5" s="2" customFormat="1" customHeight="1" spans="1:15">
      <c r="A5" s="7"/>
      <c r="B5" s="7"/>
      <c r="C5" s="7"/>
      <c r="D5" s="7"/>
      <c r="E5" s="7"/>
      <c r="F5" s="7" t="s">
        <v>7</v>
      </c>
      <c r="G5" s="7" t="s">
        <v>181</v>
      </c>
      <c r="H5" s="7" t="s">
        <v>182</v>
      </c>
      <c r="I5" s="7" t="s">
        <v>7</v>
      </c>
      <c r="J5" s="7" t="s">
        <v>183</v>
      </c>
      <c r="K5" s="7" t="s">
        <v>7</v>
      </c>
      <c r="L5" s="7" t="s">
        <v>181</v>
      </c>
      <c r="M5" s="7" t="s">
        <v>182</v>
      </c>
      <c r="N5" s="41"/>
      <c r="O5" s="7"/>
    </row>
    <row r="6" s="2" customFormat="1" ht="33" customHeight="1" spans="1:15">
      <c r="A6" s="7">
        <v>1</v>
      </c>
      <c r="B6" s="7">
        <v>192201</v>
      </c>
      <c r="C6" s="7" t="s">
        <v>184</v>
      </c>
      <c r="D6" s="7" t="s">
        <v>185</v>
      </c>
      <c r="E6" s="7" t="s">
        <v>68</v>
      </c>
      <c r="F6" s="7">
        <v>6</v>
      </c>
      <c r="G6" s="7">
        <v>2160</v>
      </c>
      <c r="H6" s="7">
        <f t="shared" ref="H6:H21" si="0">G6/2</f>
        <v>1080</v>
      </c>
      <c r="I6" s="7">
        <v>6</v>
      </c>
      <c r="J6" s="7">
        <v>2160</v>
      </c>
      <c r="K6" s="7">
        <v>6</v>
      </c>
      <c r="L6" s="7">
        <v>2160</v>
      </c>
      <c r="M6" s="7">
        <f t="shared" ref="M6:M21" si="1">L6/2</f>
        <v>1080</v>
      </c>
      <c r="N6" s="7" t="s">
        <v>186</v>
      </c>
      <c r="O6" s="7" t="s">
        <v>187</v>
      </c>
    </row>
    <row r="7" s="2" customFormat="1" ht="33" customHeight="1" spans="1:15">
      <c r="A7" s="7">
        <v>2</v>
      </c>
      <c r="B7" s="7">
        <v>192203</v>
      </c>
      <c r="C7" s="7" t="s">
        <v>188</v>
      </c>
      <c r="D7" s="7" t="s">
        <v>189</v>
      </c>
      <c r="E7" s="7" t="s">
        <v>126</v>
      </c>
      <c r="F7" s="7">
        <v>1</v>
      </c>
      <c r="G7" s="7">
        <v>499</v>
      </c>
      <c r="H7" s="7">
        <f t="shared" si="0"/>
        <v>249.5</v>
      </c>
      <c r="I7" s="7">
        <v>1</v>
      </c>
      <c r="J7" s="7">
        <v>499</v>
      </c>
      <c r="K7" s="7">
        <v>1</v>
      </c>
      <c r="L7" s="7">
        <v>499</v>
      </c>
      <c r="M7" s="7">
        <f t="shared" si="1"/>
        <v>249.5</v>
      </c>
      <c r="N7" s="41" t="s">
        <v>190</v>
      </c>
      <c r="O7" s="41" t="s">
        <v>191</v>
      </c>
    </row>
    <row r="8" s="2" customFormat="1" ht="33" customHeight="1" spans="1:15">
      <c r="A8" s="7">
        <v>3</v>
      </c>
      <c r="B8" s="7">
        <v>192203</v>
      </c>
      <c r="C8" s="7" t="s">
        <v>192</v>
      </c>
      <c r="D8" s="7" t="s">
        <v>193</v>
      </c>
      <c r="E8" s="7" t="s">
        <v>126</v>
      </c>
      <c r="F8" s="7">
        <v>1</v>
      </c>
      <c r="G8" s="7">
        <v>520</v>
      </c>
      <c r="H8" s="7">
        <f t="shared" si="0"/>
        <v>260</v>
      </c>
      <c r="I8" s="7">
        <v>1</v>
      </c>
      <c r="J8" s="7">
        <v>520</v>
      </c>
      <c r="K8" s="7">
        <v>1</v>
      </c>
      <c r="L8" s="7">
        <v>520</v>
      </c>
      <c r="M8" s="7">
        <f t="shared" si="1"/>
        <v>260</v>
      </c>
      <c r="N8" s="41" t="s">
        <v>190</v>
      </c>
      <c r="O8" s="7" t="s">
        <v>194</v>
      </c>
    </row>
    <row r="9" s="2" customFormat="1" ht="33" customHeight="1" spans="1:15">
      <c r="A9" s="7">
        <v>4</v>
      </c>
      <c r="B9" s="7">
        <v>192201</v>
      </c>
      <c r="C9" s="7" t="s">
        <v>195</v>
      </c>
      <c r="D9" s="7" t="s">
        <v>196</v>
      </c>
      <c r="E9" s="7" t="s">
        <v>126</v>
      </c>
      <c r="F9" s="7">
        <v>2</v>
      </c>
      <c r="G9" s="7">
        <v>840</v>
      </c>
      <c r="H9" s="7">
        <f t="shared" si="0"/>
        <v>420</v>
      </c>
      <c r="I9" s="7">
        <v>2</v>
      </c>
      <c r="J9" s="7">
        <v>840</v>
      </c>
      <c r="K9" s="7">
        <v>2</v>
      </c>
      <c r="L9" s="7">
        <v>840</v>
      </c>
      <c r="M9" s="7">
        <f t="shared" si="1"/>
        <v>420</v>
      </c>
      <c r="N9" s="41" t="s">
        <v>190</v>
      </c>
      <c r="O9" s="41" t="s">
        <v>197</v>
      </c>
    </row>
    <row r="10" s="2" customFormat="1" ht="33" customHeight="1" spans="1:15">
      <c r="A10" s="7">
        <v>5</v>
      </c>
      <c r="B10" s="7">
        <v>192201</v>
      </c>
      <c r="C10" s="7" t="s">
        <v>184</v>
      </c>
      <c r="D10" s="7" t="s">
        <v>185</v>
      </c>
      <c r="E10" s="7" t="s">
        <v>68</v>
      </c>
      <c r="F10" s="7">
        <v>1</v>
      </c>
      <c r="G10" s="7">
        <v>360</v>
      </c>
      <c r="H10" s="7">
        <f t="shared" si="0"/>
        <v>180</v>
      </c>
      <c r="I10" s="7">
        <v>1</v>
      </c>
      <c r="J10" s="7">
        <v>360</v>
      </c>
      <c r="K10" s="7">
        <v>1</v>
      </c>
      <c r="L10" s="7">
        <v>360</v>
      </c>
      <c r="M10" s="7">
        <f t="shared" si="1"/>
        <v>180</v>
      </c>
      <c r="N10" s="7" t="s">
        <v>186</v>
      </c>
      <c r="O10" s="7" t="s">
        <v>198</v>
      </c>
    </row>
    <row r="11" s="2" customFormat="1" ht="33" customHeight="1" spans="1:15">
      <c r="A11" s="7">
        <v>6</v>
      </c>
      <c r="B11" s="7">
        <v>192201</v>
      </c>
      <c r="C11" s="7" t="s">
        <v>184</v>
      </c>
      <c r="D11" s="7" t="s">
        <v>185</v>
      </c>
      <c r="E11" s="7" t="s">
        <v>68</v>
      </c>
      <c r="F11" s="7">
        <v>2</v>
      </c>
      <c r="G11" s="7">
        <v>720</v>
      </c>
      <c r="H11" s="7">
        <f t="shared" si="0"/>
        <v>360</v>
      </c>
      <c r="I11" s="7">
        <v>2</v>
      </c>
      <c r="J11" s="7">
        <v>720</v>
      </c>
      <c r="K11" s="7">
        <v>2</v>
      </c>
      <c r="L11" s="7">
        <v>720</v>
      </c>
      <c r="M11" s="7">
        <f t="shared" si="1"/>
        <v>360</v>
      </c>
      <c r="N11" s="7" t="s">
        <v>186</v>
      </c>
      <c r="O11" s="7" t="s">
        <v>199</v>
      </c>
    </row>
    <row r="12" s="2" customFormat="1" ht="33" customHeight="1" spans="1:15">
      <c r="A12" s="7">
        <v>7</v>
      </c>
      <c r="B12" s="7">
        <v>192201</v>
      </c>
      <c r="C12" s="7" t="s">
        <v>200</v>
      </c>
      <c r="D12" s="7">
        <v>635</v>
      </c>
      <c r="E12" s="7" t="s">
        <v>68</v>
      </c>
      <c r="F12" s="7">
        <v>11</v>
      </c>
      <c r="G12" s="7">
        <v>5940</v>
      </c>
      <c r="H12" s="7">
        <f t="shared" si="0"/>
        <v>2970</v>
      </c>
      <c r="I12" s="7">
        <v>11</v>
      </c>
      <c r="J12" s="7">
        <v>5940</v>
      </c>
      <c r="K12" s="7">
        <v>11</v>
      </c>
      <c r="L12" s="7">
        <v>5940</v>
      </c>
      <c r="M12" s="7">
        <f t="shared" si="1"/>
        <v>2970</v>
      </c>
      <c r="N12" s="7" t="s">
        <v>186</v>
      </c>
      <c r="O12" s="7" t="s">
        <v>201</v>
      </c>
    </row>
    <row r="13" s="2" customFormat="1" ht="36" customHeight="1" spans="1:15">
      <c r="A13" s="7">
        <v>8</v>
      </c>
      <c r="B13" s="7">
        <v>192201</v>
      </c>
      <c r="C13" s="7" t="s">
        <v>202</v>
      </c>
      <c r="D13" s="7" t="s">
        <v>203</v>
      </c>
      <c r="E13" s="7" t="s">
        <v>68</v>
      </c>
      <c r="F13" s="7">
        <v>5</v>
      </c>
      <c r="G13" s="7">
        <v>3750</v>
      </c>
      <c r="H13" s="7">
        <f t="shared" si="0"/>
        <v>1875</v>
      </c>
      <c r="I13" s="7">
        <v>5</v>
      </c>
      <c r="J13" s="7">
        <v>3750</v>
      </c>
      <c r="K13" s="7">
        <v>5</v>
      </c>
      <c r="L13" s="7">
        <v>3750</v>
      </c>
      <c r="M13" s="7">
        <f t="shared" si="1"/>
        <v>1875</v>
      </c>
      <c r="N13" s="7" t="s">
        <v>186</v>
      </c>
      <c r="O13" s="7" t="s">
        <v>204</v>
      </c>
    </row>
    <row r="14" s="2" customFormat="1" ht="33" customHeight="1" spans="1:15">
      <c r="A14" s="7">
        <v>9</v>
      </c>
      <c r="B14" s="7">
        <v>192201</v>
      </c>
      <c r="C14" s="7" t="s">
        <v>205</v>
      </c>
      <c r="D14" s="7"/>
      <c r="E14" s="7" t="s">
        <v>126</v>
      </c>
      <c r="F14" s="7">
        <v>1</v>
      </c>
      <c r="G14" s="7">
        <v>150</v>
      </c>
      <c r="H14" s="7">
        <f t="shared" si="0"/>
        <v>75</v>
      </c>
      <c r="I14" s="7">
        <v>1</v>
      </c>
      <c r="J14" s="7">
        <v>150</v>
      </c>
      <c r="K14" s="7">
        <v>1</v>
      </c>
      <c r="L14" s="7">
        <v>150</v>
      </c>
      <c r="M14" s="7">
        <f t="shared" si="1"/>
        <v>75</v>
      </c>
      <c r="N14" s="42" t="s">
        <v>206</v>
      </c>
      <c r="O14" s="42" t="s">
        <v>207</v>
      </c>
    </row>
    <row r="15" s="2" customFormat="1" ht="33" customHeight="1" spans="1:15">
      <c r="A15" s="7">
        <v>10</v>
      </c>
      <c r="B15" s="7">
        <v>192201</v>
      </c>
      <c r="C15" s="7" t="s">
        <v>200</v>
      </c>
      <c r="D15" s="7">
        <v>635</v>
      </c>
      <c r="E15" s="7" t="s">
        <v>68</v>
      </c>
      <c r="F15" s="7">
        <v>1</v>
      </c>
      <c r="G15" s="7">
        <v>540</v>
      </c>
      <c r="H15" s="7">
        <f t="shared" si="0"/>
        <v>270</v>
      </c>
      <c r="I15" s="7">
        <v>1</v>
      </c>
      <c r="J15" s="7">
        <v>540</v>
      </c>
      <c r="K15" s="7">
        <v>1</v>
      </c>
      <c r="L15" s="7">
        <v>540</v>
      </c>
      <c r="M15" s="7">
        <f t="shared" si="1"/>
        <v>270</v>
      </c>
      <c r="N15" s="7" t="s">
        <v>186</v>
      </c>
      <c r="O15" s="7" t="s">
        <v>208</v>
      </c>
    </row>
    <row r="16" s="2" customFormat="1" ht="33" customHeight="1" spans="1:15">
      <c r="A16" s="7">
        <v>11</v>
      </c>
      <c r="B16" s="7">
        <v>192201</v>
      </c>
      <c r="C16" s="7" t="s">
        <v>209</v>
      </c>
      <c r="D16" s="7"/>
      <c r="E16" s="7" t="s">
        <v>210</v>
      </c>
      <c r="F16" s="7">
        <v>1</v>
      </c>
      <c r="G16" s="7">
        <v>240</v>
      </c>
      <c r="H16" s="7">
        <f t="shared" si="0"/>
        <v>120</v>
      </c>
      <c r="I16" s="7">
        <v>1</v>
      </c>
      <c r="J16" s="7">
        <v>240</v>
      </c>
      <c r="K16" s="7">
        <v>1</v>
      </c>
      <c r="L16" s="7">
        <v>240</v>
      </c>
      <c r="M16" s="7">
        <f t="shared" si="1"/>
        <v>120</v>
      </c>
      <c r="N16" s="42" t="s">
        <v>206</v>
      </c>
      <c r="O16" s="41" t="s">
        <v>211</v>
      </c>
    </row>
    <row r="17" s="2" customFormat="1" ht="33" customHeight="1" spans="1:15">
      <c r="A17" s="7">
        <v>12</v>
      </c>
      <c r="B17" s="7">
        <v>192201</v>
      </c>
      <c r="C17" s="7" t="s">
        <v>212</v>
      </c>
      <c r="D17" s="7"/>
      <c r="E17" s="7" t="s">
        <v>126</v>
      </c>
      <c r="F17" s="7">
        <v>1</v>
      </c>
      <c r="G17" s="7">
        <v>300</v>
      </c>
      <c r="H17" s="7">
        <f t="shared" si="0"/>
        <v>150</v>
      </c>
      <c r="I17" s="7">
        <v>1</v>
      </c>
      <c r="J17" s="7">
        <v>300</v>
      </c>
      <c r="K17" s="7">
        <v>1</v>
      </c>
      <c r="L17" s="7">
        <v>300</v>
      </c>
      <c r="M17" s="7">
        <f t="shared" si="1"/>
        <v>150</v>
      </c>
      <c r="N17" s="42" t="s">
        <v>206</v>
      </c>
      <c r="O17" s="7" t="s">
        <v>208</v>
      </c>
    </row>
    <row r="18" s="2" customFormat="1" ht="33" customHeight="1" spans="1:15">
      <c r="A18" s="7">
        <v>13</v>
      </c>
      <c r="B18" s="7">
        <v>192203</v>
      </c>
      <c r="C18" s="7" t="s">
        <v>188</v>
      </c>
      <c r="D18" s="7" t="s">
        <v>189</v>
      </c>
      <c r="E18" s="7" t="s">
        <v>126</v>
      </c>
      <c r="F18" s="7">
        <v>1</v>
      </c>
      <c r="G18" s="7">
        <v>499</v>
      </c>
      <c r="H18" s="7">
        <f t="shared" si="0"/>
        <v>249.5</v>
      </c>
      <c r="I18" s="7">
        <v>1</v>
      </c>
      <c r="J18" s="7">
        <v>499</v>
      </c>
      <c r="K18" s="7">
        <v>1</v>
      </c>
      <c r="L18" s="7">
        <v>499</v>
      </c>
      <c r="M18" s="7">
        <f t="shared" si="1"/>
        <v>249.5</v>
      </c>
      <c r="N18" s="41" t="s">
        <v>190</v>
      </c>
      <c r="O18" s="7" t="s">
        <v>208</v>
      </c>
    </row>
    <row r="19" s="2" customFormat="1" ht="33" customHeight="1" spans="1:15">
      <c r="A19" s="7">
        <v>14</v>
      </c>
      <c r="B19" s="7">
        <v>192201</v>
      </c>
      <c r="C19" s="7" t="s">
        <v>102</v>
      </c>
      <c r="D19" s="7" t="s">
        <v>213</v>
      </c>
      <c r="E19" s="7" t="s">
        <v>68</v>
      </c>
      <c r="F19" s="7">
        <v>1</v>
      </c>
      <c r="G19" s="7">
        <v>4600</v>
      </c>
      <c r="H19" s="7">
        <f t="shared" si="0"/>
        <v>2300</v>
      </c>
      <c r="I19" s="7">
        <v>1</v>
      </c>
      <c r="J19" s="7">
        <v>4600</v>
      </c>
      <c r="K19" s="7">
        <v>1</v>
      </c>
      <c r="L19" s="7">
        <v>4600</v>
      </c>
      <c r="M19" s="7">
        <f t="shared" si="1"/>
        <v>2300</v>
      </c>
      <c r="N19" s="42" t="s">
        <v>206</v>
      </c>
      <c r="O19" s="42" t="s">
        <v>214</v>
      </c>
    </row>
    <row r="20" s="2" customFormat="1" ht="33" customHeight="1" spans="1:15">
      <c r="A20" s="7">
        <v>15</v>
      </c>
      <c r="B20" s="7">
        <v>192202</v>
      </c>
      <c r="C20" s="7" t="s">
        <v>215</v>
      </c>
      <c r="D20" s="7"/>
      <c r="E20" s="7" t="s">
        <v>126</v>
      </c>
      <c r="F20" s="7">
        <v>1</v>
      </c>
      <c r="G20" s="7">
        <v>600</v>
      </c>
      <c r="H20" s="7">
        <f t="shared" si="0"/>
        <v>300</v>
      </c>
      <c r="I20" s="7">
        <v>1</v>
      </c>
      <c r="J20" s="7">
        <v>600</v>
      </c>
      <c r="K20" s="7">
        <v>1</v>
      </c>
      <c r="L20" s="7">
        <v>600</v>
      </c>
      <c r="M20" s="7">
        <f t="shared" si="1"/>
        <v>300</v>
      </c>
      <c r="N20" s="41" t="s">
        <v>186</v>
      </c>
      <c r="O20" s="42" t="s">
        <v>214</v>
      </c>
    </row>
    <row r="21" s="2" customFormat="1" ht="33" customHeight="1" spans="1:15">
      <c r="A21" s="7">
        <v>16</v>
      </c>
      <c r="B21" s="7">
        <v>192201</v>
      </c>
      <c r="C21" s="7" t="s">
        <v>216</v>
      </c>
      <c r="D21" s="7">
        <v>916</v>
      </c>
      <c r="E21" s="7" t="s">
        <v>210</v>
      </c>
      <c r="F21" s="7">
        <v>1</v>
      </c>
      <c r="G21" s="7">
        <v>2600</v>
      </c>
      <c r="H21" s="7">
        <f t="shared" si="0"/>
        <v>1300</v>
      </c>
      <c r="I21" s="7">
        <v>1</v>
      </c>
      <c r="J21" s="7">
        <v>2600</v>
      </c>
      <c r="K21" s="7">
        <v>1</v>
      </c>
      <c r="L21" s="7">
        <v>2600</v>
      </c>
      <c r="M21" s="7">
        <f t="shared" si="1"/>
        <v>1300</v>
      </c>
      <c r="N21" s="42" t="s">
        <v>206</v>
      </c>
      <c r="O21" s="42" t="s">
        <v>217</v>
      </c>
    </row>
    <row r="22" s="2" customFormat="1" ht="33" customHeight="1" spans="1:15">
      <c r="A22" s="7">
        <v>17</v>
      </c>
      <c r="B22" s="7">
        <v>192201</v>
      </c>
      <c r="C22" s="7" t="s">
        <v>218</v>
      </c>
      <c r="D22" s="7" t="s">
        <v>219</v>
      </c>
      <c r="E22" s="7" t="s">
        <v>126</v>
      </c>
      <c r="F22" s="7">
        <v>2</v>
      </c>
      <c r="G22" s="7">
        <v>720</v>
      </c>
      <c r="H22" s="7">
        <v>360</v>
      </c>
      <c r="I22" s="7">
        <v>2</v>
      </c>
      <c r="J22" s="7">
        <v>720</v>
      </c>
      <c r="K22" s="7">
        <v>2</v>
      </c>
      <c r="L22" s="7">
        <v>720</v>
      </c>
      <c r="M22" s="7">
        <v>360</v>
      </c>
      <c r="N22" s="41" t="s">
        <v>190</v>
      </c>
      <c r="O22" s="42" t="s">
        <v>220</v>
      </c>
    </row>
    <row r="23" s="2" customFormat="1" ht="33" customHeight="1" spans="1:15">
      <c r="A23" s="7">
        <v>18</v>
      </c>
      <c r="B23" s="7">
        <v>192201</v>
      </c>
      <c r="C23" s="7" t="s">
        <v>212</v>
      </c>
      <c r="D23" s="7"/>
      <c r="E23" s="7" t="s">
        <v>126</v>
      </c>
      <c r="F23" s="7">
        <v>1</v>
      </c>
      <c r="G23" s="7">
        <v>300</v>
      </c>
      <c r="H23" s="7">
        <f t="shared" ref="H23:H27" si="2">G23/2</f>
        <v>150</v>
      </c>
      <c r="I23" s="7">
        <v>1</v>
      </c>
      <c r="J23" s="7">
        <v>300</v>
      </c>
      <c r="K23" s="7">
        <v>1</v>
      </c>
      <c r="L23" s="7">
        <v>300</v>
      </c>
      <c r="M23" s="7">
        <f t="shared" ref="M23:M27" si="3">L23/2</f>
        <v>150</v>
      </c>
      <c r="N23" s="42" t="s">
        <v>206</v>
      </c>
      <c r="O23" s="42" t="s">
        <v>221</v>
      </c>
    </row>
    <row r="24" s="2" customFormat="1" ht="33" customHeight="1" spans="1:15">
      <c r="A24" s="7">
        <v>19</v>
      </c>
      <c r="B24" s="7">
        <v>192201</v>
      </c>
      <c r="C24" s="7" t="s">
        <v>200</v>
      </c>
      <c r="D24" s="7">
        <v>635</v>
      </c>
      <c r="E24" s="7" t="s">
        <v>68</v>
      </c>
      <c r="F24" s="7">
        <v>2</v>
      </c>
      <c r="G24" s="7">
        <v>1080</v>
      </c>
      <c r="H24" s="7">
        <f t="shared" si="2"/>
        <v>540</v>
      </c>
      <c r="I24" s="7">
        <v>2</v>
      </c>
      <c r="J24" s="7">
        <v>1080</v>
      </c>
      <c r="K24" s="7">
        <v>2</v>
      </c>
      <c r="L24" s="7">
        <v>1080</v>
      </c>
      <c r="M24" s="7">
        <f t="shared" si="3"/>
        <v>540</v>
      </c>
      <c r="N24" s="7" t="s">
        <v>186</v>
      </c>
      <c r="O24" s="7" t="s">
        <v>222</v>
      </c>
    </row>
    <row r="25" s="2" customFormat="1" ht="33" customHeight="1" spans="1:15">
      <c r="A25" s="7">
        <v>20</v>
      </c>
      <c r="B25" s="7">
        <v>192201</v>
      </c>
      <c r="C25" s="7" t="s">
        <v>184</v>
      </c>
      <c r="D25" s="7" t="s">
        <v>185</v>
      </c>
      <c r="E25" s="7" t="s">
        <v>68</v>
      </c>
      <c r="F25" s="7">
        <v>2</v>
      </c>
      <c r="G25" s="7">
        <v>720</v>
      </c>
      <c r="H25" s="7">
        <v>360</v>
      </c>
      <c r="I25" s="7">
        <v>2</v>
      </c>
      <c r="J25" s="7">
        <v>720</v>
      </c>
      <c r="K25" s="7">
        <v>2</v>
      </c>
      <c r="L25" s="7">
        <v>720</v>
      </c>
      <c r="M25" s="7">
        <v>360</v>
      </c>
      <c r="N25" s="7" t="s">
        <v>186</v>
      </c>
      <c r="O25" s="7" t="s">
        <v>223</v>
      </c>
    </row>
    <row r="26" s="2" customFormat="1" ht="33" customHeight="1" spans="1:15">
      <c r="A26" s="7">
        <v>21</v>
      </c>
      <c r="B26" s="7">
        <v>192201</v>
      </c>
      <c r="C26" s="7" t="s">
        <v>200</v>
      </c>
      <c r="D26" s="7">
        <v>635</v>
      </c>
      <c r="E26" s="7" t="s">
        <v>68</v>
      </c>
      <c r="F26" s="7">
        <v>1</v>
      </c>
      <c r="G26" s="7">
        <v>540</v>
      </c>
      <c r="H26" s="7">
        <f t="shared" si="2"/>
        <v>270</v>
      </c>
      <c r="I26" s="7">
        <v>1</v>
      </c>
      <c r="J26" s="7">
        <v>540</v>
      </c>
      <c r="K26" s="7">
        <v>1</v>
      </c>
      <c r="L26" s="7">
        <v>540</v>
      </c>
      <c r="M26" s="7">
        <f t="shared" si="3"/>
        <v>270</v>
      </c>
      <c r="N26" s="7" t="s">
        <v>186</v>
      </c>
      <c r="O26" s="7" t="s">
        <v>224</v>
      </c>
    </row>
    <row r="27" s="2" customFormat="1" ht="33" customHeight="1" spans="1:15">
      <c r="A27" s="7">
        <v>22</v>
      </c>
      <c r="B27" s="7">
        <v>192201</v>
      </c>
      <c r="C27" s="7" t="s">
        <v>184</v>
      </c>
      <c r="D27" s="7" t="s">
        <v>185</v>
      </c>
      <c r="E27" s="7" t="s">
        <v>68</v>
      </c>
      <c r="F27" s="7">
        <v>1</v>
      </c>
      <c r="G27" s="7">
        <v>360</v>
      </c>
      <c r="H27" s="7">
        <f t="shared" si="2"/>
        <v>180</v>
      </c>
      <c r="I27" s="7">
        <v>1</v>
      </c>
      <c r="J27" s="7">
        <v>360</v>
      </c>
      <c r="K27" s="7">
        <v>1</v>
      </c>
      <c r="L27" s="7">
        <v>360</v>
      </c>
      <c r="M27" s="7">
        <f t="shared" si="3"/>
        <v>180</v>
      </c>
      <c r="N27" s="7" t="s">
        <v>186</v>
      </c>
      <c r="O27" s="7" t="s">
        <v>225</v>
      </c>
    </row>
    <row r="28" s="2" customFormat="1" ht="33" customHeight="1" spans="1:15">
      <c r="A28" s="7">
        <v>23</v>
      </c>
      <c r="B28" s="7">
        <v>192201</v>
      </c>
      <c r="C28" s="7" t="s">
        <v>184</v>
      </c>
      <c r="D28" s="7" t="s">
        <v>185</v>
      </c>
      <c r="E28" s="7" t="s">
        <v>68</v>
      </c>
      <c r="F28" s="7">
        <v>1</v>
      </c>
      <c r="G28" s="7">
        <v>360</v>
      </c>
      <c r="H28" s="7">
        <v>180</v>
      </c>
      <c r="I28" s="7">
        <v>1</v>
      </c>
      <c r="J28" s="7">
        <v>360</v>
      </c>
      <c r="K28" s="7">
        <v>1</v>
      </c>
      <c r="L28" s="7">
        <v>360</v>
      </c>
      <c r="M28" s="7">
        <v>180</v>
      </c>
      <c r="N28" s="7" t="s">
        <v>186</v>
      </c>
      <c r="O28" s="7" t="s">
        <v>226</v>
      </c>
    </row>
    <row r="29" s="2" customFormat="1" ht="33" customHeight="1" spans="1:15">
      <c r="A29" s="7">
        <v>24</v>
      </c>
      <c r="B29" s="7">
        <v>192201</v>
      </c>
      <c r="C29" s="7" t="s">
        <v>200</v>
      </c>
      <c r="D29" s="7">
        <v>635</v>
      </c>
      <c r="E29" s="7" t="s">
        <v>68</v>
      </c>
      <c r="F29" s="7">
        <v>1</v>
      </c>
      <c r="G29" s="7">
        <v>540</v>
      </c>
      <c r="H29" s="7">
        <f t="shared" ref="H29:H33" si="4">G29/2</f>
        <v>270</v>
      </c>
      <c r="I29" s="7">
        <v>1</v>
      </c>
      <c r="J29" s="7">
        <v>540</v>
      </c>
      <c r="K29" s="7">
        <v>1</v>
      </c>
      <c r="L29" s="7">
        <v>540</v>
      </c>
      <c r="M29" s="7">
        <f t="shared" ref="M29:M33" si="5">L29/2</f>
        <v>270</v>
      </c>
      <c r="N29" s="7" t="s">
        <v>186</v>
      </c>
      <c r="O29" s="7" t="s">
        <v>227</v>
      </c>
    </row>
    <row r="30" s="2" customFormat="1" ht="33" customHeight="1" spans="1:15">
      <c r="A30" s="7">
        <v>25</v>
      </c>
      <c r="B30" s="7">
        <v>192201</v>
      </c>
      <c r="C30" s="7" t="s">
        <v>184</v>
      </c>
      <c r="D30" s="7" t="s">
        <v>185</v>
      </c>
      <c r="E30" s="7" t="s">
        <v>68</v>
      </c>
      <c r="F30" s="7">
        <v>1</v>
      </c>
      <c r="G30" s="7">
        <v>360</v>
      </c>
      <c r="H30" s="7">
        <v>180</v>
      </c>
      <c r="I30" s="7">
        <v>1</v>
      </c>
      <c r="J30" s="7">
        <v>360</v>
      </c>
      <c r="K30" s="7">
        <v>1</v>
      </c>
      <c r="L30" s="7">
        <v>360</v>
      </c>
      <c r="M30" s="7">
        <v>180</v>
      </c>
      <c r="N30" s="7" t="s">
        <v>186</v>
      </c>
      <c r="O30" s="41" t="s">
        <v>228</v>
      </c>
    </row>
    <row r="31" s="2" customFormat="1" ht="33" customHeight="1" spans="1:15">
      <c r="A31" s="7">
        <v>26</v>
      </c>
      <c r="B31" s="7">
        <v>192201</v>
      </c>
      <c r="C31" s="7" t="s">
        <v>209</v>
      </c>
      <c r="D31" s="7"/>
      <c r="E31" s="7" t="s">
        <v>210</v>
      </c>
      <c r="F31" s="7">
        <v>1</v>
      </c>
      <c r="G31" s="7">
        <v>240</v>
      </c>
      <c r="H31" s="7">
        <f t="shared" si="4"/>
        <v>120</v>
      </c>
      <c r="I31" s="7">
        <v>1</v>
      </c>
      <c r="J31" s="7">
        <v>240</v>
      </c>
      <c r="K31" s="7">
        <v>1</v>
      </c>
      <c r="L31" s="7">
        <v>240</v>
      </c>
      <c r="M31" s="7">
        <f t="shared" si="5"/>
        <v>120</v>
      </c>
      <c r="N31" s="42" t="s">
        <v>206</v>
      </c>
      <c r="O31" s="42" t="s">
        <v>229</v>
      </c>
    </row>
    <row r="32" s="2" customFormat="1" ht="33" customHeight="1" spans="1:15">
      <c r="A32" s="7">
        <v>27</v>
      </c>
      <c r="B32" s="7">
        <v>192201</v>
      </c>
      <c r="C32" s="7" t="s">
        <v>230</v>
      </c>
      <c r="D32" s="7" t="s">
        <v>231</v>
      </c>
      <c r="E32" s="7" t="s">
        <v>74</v>
      </c>
      <c r="F32" s="7">
        <v>1</v>
      </c>
      <c r="G32" s="7">
        <v>2850</v>
      </c>
      <c r="H32" s="7">
        <f t="shared" si="4"/>
        <v>1425</v>
      </c>
      <c r="I32" s="7">
        <v>1</v>
      </c>
      <c r="J32" s="7">
        <v>2850</v>
      </c>
      <c r="K32" s="7">
        <v>1</v>
      </c>
      <c r="L32" s="7">
        <v>2850</v>
      </c>
      <c r="M32" s="7">
        <f t="shared" si="5"/>
        <v>1425</v>
      </c>
      <c r="N32" s="42" t="s">
        <v>206</v>
      </c>
      <c r="O32" s="42" t="s">
        <v>232</v>
      </c>
    </row>
    <row r="33" s="2" customFormat="1" ht="33" customHeight="1" spans="1:15">
      <c r="A33" s="7">
        <v>28</v>
      </c>
      <c r="B33" s="7">
        <v>192201</v>
      </c>
      <c r="C33" s="7" t="s">
        <v>200</v>
      </c>
      <c r="D33" s="7">
        <v>635</v>
      </c>
      <c r="E33" s="7" t="s">
        <v>68</v>
      </c>
      <c r="F33" s="7">
        <v>2</v>
      </c>
      <c r="G33" s="7">
        <v>1080</v>
      </c>
      <c r="H33" s="7">
        <f t="shared" si="4"/>
        <v>540</v>
      </c>
      <c r="I33" s="7">
        <v>2</v>
      </c>
      <c r="J33" s="7">
        <v>1080</v>
      </c>
      <c r="K33" s="7">
        <v>2</v>
      </c>
      <c r="L33" s="7">
        <v>1080</v>
      </c>
      <c r="M33" s="7">
        <f t="shared" si="5"/>
        <v>540</v>
      </c>
      <c r="N33" s="7" t="s">
        <v>186</v>
      </c>
      <c r="O33" s="7" t="s">
        <v>233</v>
      </c>
    </row>
    <row r="34" s="2" customFormat="1" ht="33" customHeight="1" spans="1:15">
      <c r="A34" s="7">
        <v>29</v>
      </c>
      <c r="B34" s="7">
        <v>192201</v>
      </c>
      <c r="C34" s="7" t="s">
        <v>184</v>
      </c>
      <c r="D34" s="7" t="s">
        <v>185</v>
      </c>
      <c r="E34" s="7" t="s">
        <v>68</v>
      </c>
      <c r="F34" s="7">
        <v>1</v>
      </c>
      <c r="G34" s="7">
        <v>360</v>
      </c>
      <c r="H34" s="7">
        <v>180</v>
      </c>
      <c r="I34" s="7">
        <v>1</v>
      </c>
      <c r="J34" s="7">
        <v>360</v>
      </c>
      <c r="K34" s="7">
        <v>1</v>
      </c>
      <c r="L34" s="7">
        <v>360</v>
      </c>
      <c r="M34" s="7">
        <v>180</v>
      </c>
      <c r="N34" s="7" t="s">
        <v>186</v>
      </c>
      <c r="O34" s="7" t="s">
        <v>234</v>
      </c>
    </row>
    <row r="35" s="2" customFormat="1" ht="33" customHeight="1" spans="1:15">
      <c r="A35" s="7">
        <v>30</v>
      </c>
      <c r="B35" s="7">
        <v>192201</v>
      </c>
      <c r="C35" s="7" t="s">
        <v>235</v>
      </c>
      <c r="D35" s="7"/>
      <c r="E35" s="7" t="s">
        <v>210</v>
      </c>
      <c r="F35" s="7">
        <v>1</v>
      </c>
      <c r="G35" s="7">
        <v>380</v>
      </c>
      <c r="H35" s="7">
        <f t="shared" ref="H35:H45" si="6">G35/2</f>
        <v>190</v>
      </c>
      <c r="I35" s="7">
        <v>1</v>
      </c>
      <c r="J35" s="7">
        <v>380</v>
      </c>
      <c r="K35" s="7">
        <v>1</v>
      </c>
      <c r="L35" s="7">
        <v>380</v>
      </c>
      <c r="M35" s="7">
        <f t="shared" ref="M35:M45" si="7">L35/2</f>
        <v>190</v>
      </c>
      <c r="N35" s="42" t="s">
        <v>206</v>
      </c>
      <c r="O35" s="42" t="s">
        <v>236</v>
      </c>
    </row>
    <row r="36" s="2" customFormat="1" ht="33" customHeight="1" spans="1:15">
      <c r="A36" s="7">
        <v>31</v>
      </c>
      <c r="B36" s="7">
        <v>192201</v>
      </c>
      <c r="C36" s="7" t="s">
        <v>216</v>
      </c>
      <c r="D36" s="7">
        <v>916</v>
      </c>
      <c r="E36" s="7" t="s">
        <v>210</v>
      </c>
      <c r="F36" s="7">
        <v>1</v>
      </c>
      <c r="G36" s="7">
        <v>2600</v>
      </c>
      <c r="H36" s="7">
        <f t="shared" si="6"/>
        <v>1300</v>
      </c>
      <c r="I36" s="7">
        <v>1</v>
      </c>
      <c r="J36" s="7">
        <v>2600</v>
      </c>
      <c r="K36" s="7">
        <v>1</v>
      </c>
      <c r="L36" s="7">
        <v>2600</v>
      </c>
      <c r="M36" s="7">
        <f t="shared" si="7"/>
        <v>1300</v>
      </c>
      <c r="N36" s="42" t="s">
        <v>206</v>
      </c>
      <c r="O36" s="42" t="s">
        <v>237</v>
      </c>
    </row>
    <row r="37" s="2" customFormat="1" ht="33" customHeight="1" spans="1:15">
      <c r="A37" s="7">
        <v>32</v>
      </c>
      <c r="B37" s="7">
        <v>192201</v>
      </c>
      <c r="C37" s="7" t="s">
        <v>218</v>
      </c>
      <c r="D37" s="7" t="s">
        <v>219</v>
      </c>
      <c r="E37" s="7" t="s">
        <v>126</v>
      </c>
      <c r="F37" s="7">
        <v>1</v>
      </c>
      <c r="G37" s="7">
        <v>360</v>
      </c>
      <c r="H37" s="7">
        <v>180</v>
      </c>
      <c r="I37" s="7">
        <v>1</v>
      </c>
      <c r="J37" s="7">
        <v>360</v>
      </c>
      <c r="K37" s="7">
        <v>1</v>
      </c>
      <c r="L37" s="7">
        <v>360</v>
      </c>
      <c r="M37" s="7">
        <v>180</v>
      </c>
      <c r="N37" s="41" t="s">
        <v>190</v>
      </c>
      <c r="O37" s="41" t="s">
        <v>238</v>
      </c>
    </row>
    <row r="38" s="35" customFormat="1" ht="33" customHeight="1" spans="1:15">
      <c r="A38" s="7">
        <v>33</v>
      </c>
      <c r="B38" s="7">
        <v>192202</v>
      </c>
      <c r="C38" s="37" t="s">
        <v>184</v>
      </c>
      <c r="D38" s="37" t="s">
        <v>185</v>
      </c>
      <c r="E38" s="37" t="s">
        <v>68</v>
      </c>
      <c r="F38" s="37">
        <v>11</v>
      </c>
      <c r="G38" s="37">
        <v>3960</v>
      </c>
      <c r="H38" s="37">
        <v>1980</v>
      </c>
      <c r="I38" s="37">
        <v>11</v>
      </c>
      <c r="J38" s="37">
        <v>3960</v>
      </c>
      <c r="K38" s="37">
        <v>11</v>
      </c>
      <c r="L38" s="37">
        <v>3960</v>
      </c>
      <c r="M38" s="37">
        <v>1980</v>
      </c>
      <c r="N38" s="43" t="s">
        <v>186</v>
      </c>
      <c r="O38" s="37" t="s">
        <v>21</v>
      </c>
    </row>
    <row r="39" s="35" customFormat="1" ht="33" customHeight="1" spans="1:15">
      <c r="A39" s="7">
        <v>34</v>
      </c>
      <c r="B39" s="37">
        <v>192201</v>
      </c>
      <c r="C39" s="37" t="s">
        <v>170</v>
      </c>
      <c r="D39" s="37" t="s">
        <v>239</v>
      </c>
      <c r="E39" s="37" t="s">
        <v>68</v>
      </c>
      <c r="F39" s="37">
        <v>3</v>
      </c>
      <c r="G39" s="37">
        <v>3000</v>
      </c>
      <c r="H39" s="37">
        <v>1500</v>
      </c>
      <c r="I39" s="37">
        <v>3</v>
      </c>
      <c r="J39" s="37">
        <v>3000</v>
      </c>
      <c r="K39" s="37">
        <f t="shared" ref="K39:M39" si="8">SUM(F39/3*2)</f>
        <v>2</v>
      </c>
      <c r="L39" s="37">
        <f t="shared" si="8"/>
        <v>2000</v>
      </c>
      <c r="M39" s="37">
        <f t="shared" si="8"/>
        <v>1000</v>
      </c>
      <c r="N39" s="44" t="s">
        <v>206</v>
      </c>
      <c r="O39" s="37" t="s">
        <v>240</v>
      </c>
    </row>
    <row r="40" s="1" customFormat="1" ht="33" customHeight="1" spans="1:15">
      <c r="A40" s="7">
        <v>35</v>
      </c>
      <c r="B40" s="37">
        <v>192201</v>
      </c>
      <c r="C40" s="37" t="s">
        <v>170</v>
      </c>
      <c r="D40" s="37"/>
      <c r="E40" s="37" t="s">
        <v>68</v>
      </c>
      <c r="F40" s="37">
        <v>1</v>
      </c>
      <c r="G40" s="37">
        <v>1000</v>
      </c>
      <c r="H40" s="37">
        <f t="shared" si="6"/>
        <v>500</v>
      </c>
      <c r="I40" s="37">
        <v>1</v>
      </c>
      <c r="J40" s="37">
        <v>1000</v>
      </c>
      <c r="K40" s="37">
        <v>1</v>
      </c>
      <c r="L40" s="37">
        <v>1000</v>
      </c>
      <c r="M40" s="37">
        <f t="shared" si="7"/>
        <v>500</v>
      </c>
      <c r="N40" s="45" t="s">
        <v>190</v>
      </c>
      <c r="O40" s="37" t="s">
        <v>21</v>
      </c>
    </row>
    <row r="41" s="1" customFormat="1" ht="33" customHeight="1" spans="1:15">
      <c r="A41" s="7">
        <v>36</v>
      </c>
      <c r="B41" s="37">
        <v>192201</v>
      </c>
      <c r="C41" s="37" t="s">
        <v>241</v>
      </c>
      <c r="D41" s="37"/>
      <c r="E41" s="37" t="s">
        <v>210</v>
      </c>
      <c r="F41" s="37">
        <v>4</v>
      </c>
      <c r="G41" s="37">
        <v>560</v>
      </c>
      <c r="H41" s="37">
        <f t="shared" si="6"/>
        <v>280</v>
      </c>
      <c r="I41" s="37">
        <v>4</v>
      </c>
      <c r="J41" s="37">
        <v>560</v>
      </c>
      <c r="K41" s="37">
        <v>4</v>
      </c>
      <c r="L41" s="37">
        <v>560</v>
      </c>
      <c r="M41" s="37">
        <f t="shared" si="7"/>
        <v>280</v>
      </c>
      <c r="N41" s="45" t="s">
        <v>242</v>
      </c>
      <c r="O41" s="37" t="s">
        <v>21</v>
      </c>
    </row>
    <row r="42" s="1" customFormat="1" ht="33" customHeight="1" spans="1:15">
      <c r="A42" s="7">
        <v>37</v>
      </c>
      <c r="B42" s="37">
        <v>192201</v>
      </c>
      <c r="C42" s="38" t="s">
        <v>218</v>
      </c>
      <c r="D42" s="37" t="s">
        <v>219</v>
      </c>
      <c r="E42" s="37" t="s">
        <v>126</v>
      </c>
      <c r="F42" s="37">
        <v>1</v>
      </c>
      <c r="G42" s="37">
        <v>360</v>
      </c>
      <c r="H42" s="37">
        <f t="shared" si="6"/>
        <v>180</v>
      </c>
      <c r="I42" s="37">
        <v>1</v>
      </c>
      <c r="J42" s="37">
        <v>360</v>
      </c>
      <c r="K42" s="37">
        <v>1</v>
      </c>
      <c r="L42" s="37">
        <v>360</v>
      </c>
      <c r="M42" s="37">
        <f t="shared" si="7"/>
        <v>180</v>
      </c>
      <c r="N42" s="45" t="s">
        <v>190</v>
      </c>
      <c r="O42" s="46" t="s">
        <v>21</v>
      </c>
    </row>
    <row r="43" s="1" customFormat="1" ht="33" customHeight="1" spans="1:15">
      <c r="A43" s="7">
        <v>38</v>
      </c>
      <c r="B43" s="37">
        <v>192201</v>
      </c>
      <c r="C43" s="37" t="s">
        <v>209</v>
      </c>
      <c r="D43" s="37"/>
      <c r="E43" s="37" t="s">
        <v>210</v>
      </c>
      <c r="F43" s="37">
        <v>1</v>
      </c>
      <c r="G43" s="37">
        <v>240</v>
      </c>
      <c r="H43" s="37">
        <f t="shared" si="6"/>
        <v>120</v>
      </c>
      <c r="I43" s="37">
        <v>1</v>
      </c>
      <c r="J43" s="37">
        <v>240</v>
      </c>
      <c r="K43" s="37">
        <v>1</v>
      </c>
      <c r="L43" s="37">
        <v>240</v>
      </c>
      <c r="M43" s="37">
        <f t="shared" si="7"/>
        <v>120</v>
      </c>
      <c r="N43" s="44" t="s">
        <v>206</v>
      </c>
      <c r="O43" s="37" t="s">
        <v>21</v>
      </c>
    </row>
    <row r="44" s="1" customFormat="1" ht="33" customHeight="1" spans="1:15">
      <c r="A44" s="7">
        <v>39</v>
      </c>
      <c r="B44" s="37">
        <v>192201</v>
      </c>
      <c r="C44" s="37" t="s">
        <v>243</v>
      </c>
      <c r="D44" s="37" t="s">
        <v>244</v>
      </c>
      <c r="E44" s="37" t="s">
        <v>18</v>
      </c>
      <c r="F44" s="37">
        <v>1</v>
      </c>
      <c r="G44" s="37">
        <v>700</v>
      </c>
      <c r="H44" s="37">
        <f t="shared" si="6"/>
        <v>350</v>
      </c>
      <c r="I44" s="37">
        <v>1</v>
      </c>
      <c r="J44" s="37">
        <v>700</v>
      </c>
      <c r="K44" s="37">
        <v>1</v>
      </c>
      <c r="L44" s="37">
        <v>700</v>
      </c>
      <c r="M44" s="37">
        <f t="shared" si="7"/>
        <v>350</v>
      </c>
      <c r="N44" s="47" t="s">
        <v>245</v>
      </c>
      <c r="O44" s="37" t="s">
        <v>21</v>
      </c>
    </row>
    <row r="45" s="1" customFormat="1" ht="33" customHeight="1" spans="1:15">
      <c r="A45" s="7">
        <v>40</v>
      </c>
      <c r="B45" s="37">
        <v>192201</v>
      </c>
      <c r="C45" s="37" t="s">
        <v>218</v>
      </c>
      <c r="D45" s="37" t="s">
        <v>219</v>
      </c>
      <c r="E45" s="37" t="s">
        <v>126</v>
      </c>
      <c r="F45" s="37">
        <v>4</v>
      </c>
      <c r="G45" s="37">
        <v>1440</v>
      </c>
      <c r="H45" s="37">
        <f t="shared" si="6"/>
        <v>720</v>
      </c>
      <c r="I45" s="37">
        <v>4</v>
      </c>
      <c r="J45" s="37">
        <v>1440</v>
      </c>
      <c r="K45" s="37">
        <v>4</v>
      </c>
      <c r="L45" s="37">
        <v>1440</v>
      </c>
      <c r="M45" s="37">
        <f t="shared" si="7"/>
        <v>720</v>
      </c>
      <c r="N45" s="40" t="s">
        <v>190</v>
      </c>
      <c r="O45" s="37" t="s">
        <v>21</v>
      </c>
    </row>
    <row r="46" s="1" customFormat="1" customHeight="1" spans="1:15">
      <c r="A46" s="39"/>
      <c r="B46" s="39"/>
      <c r="C46" s="37" t="s">
        <v>46</v>
      </c>
      <c r="D46" s="39"/>
      <c r="E46" s="39"/>
      <c r="F46" s="40">
        <f t="shared" ref="F46:M46" si="9">SUM(F6:F45)</f>
        <v>83</v>
      </c>
      <c r="G46" s="40">
        <f t="shared" si="9"/>
        <v>48428</v>
      </c>
      <c r="H46" s="40">
        <f t="shared" si="9"/>
        <v>24214</v>
      </c>
      <c r="I46" s="40">
        <f t="shared" si="9"/>
        <v>83</v>
      </c>
      <c r="J46" s="40">
        <f t="shared" si="9"/>
        <v>48428</v>
      </c>
      <c r="K46" s="40">
        <f t="shared" si="9"/>
        <v>82</v>
      </c>
      <c r="L46" s="40">
        <f t="shared" si="9"/>
        <v>47428</v>
      </c>
      <c r="M46" s="40">
        <f t="shared" si="9"/>
        <v>23714</v>
      </c>
      <c r="N46" s="39"/>
      <c r="O46" s="39"/>
    </row>
  </sheetData>
  <mergeCells count="12">
    <mergeCell ref="A1:B1"/>
    <mergeCell ref="A2:O2"/>
    <mergeCell ref="F4:H4"/>
    <mergeCell ref="I4:J4"/>
    <mergeCell ref="K4:M4"/>
    <mergeCell ref="A4:A5"/>
    <mergeCell ref="B4:B5"/>
    <mergeCell ref="C4:C5"/>
    <mergeCell ref="D4:D5"/>
    <mergeCell ref="E4:E5"/>
    <mergeCell ref="N4:N5"/>
    <mergeCell ref="O4:O5"/>
  </mergeCells>
  <pageMargins left="0.629861111111111" right="0.590277777777778" top="0.66875" bottom="0.550694444444444" header="0.5" footer="0.5"/>
  <pageSetup paperSize="9" scale="9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6"/>
  <sheetViews>
    <sheetView topLeftCell="A42" workbookViewId="0">
      <selection activeCell="C19" sqref="C19"/>
    </sheetView>
  </sheetViews>
  <sheetFormatPr defaultColWidth="9.5" defaultRowHeight="24" customHeight="1"/>
  <cols>
    <col min="1" max="1" width="9.5" style="28" customWidth="1"/>
    <col min="2" max="2" width="12.225" style="28" customWidth="1"/>
    <col min="3" max="3" width="16.875" style="28" customWidth="1"/>
    <col min="4" max="4" width="4.375" style="28" customWidth="1"/>
    <col min="5" max="7" width="9.5" style="28" customWidth="1"/>
    <col min="8" max="10" width="9.5" style="28" hidden="1" customWidth="1"/>
    <col min="11" max="11" width="12.475" style="28" customWidth="1"/>
    <col min="12" max="12" width="15.0666666666667" style="28" customWidth="1"/>
    <col min="13" max="13" width="10.7916666666667" style="28" customWidth="1"/>
    <col min="14" max="14" width="13.8833333333333" style="28" customWidth="1"/>
    <col min="15" max="15" width="16.1333333333333" style="28" customWidth="1"/>
    <col min="16" max="16382" width="9.5" style="28" customWidth="1"/>
    <col min="16383" max="16384" width="9.5" style="28"/>
  </cols>
  <sheetData>
    <row r="1" customHeight="1" spans="1:1">
      <c r="A1" s="28" t="s">
        <v>246</v>
      </c>
    </row>
    <row r="2" s="28" customFormat="1" customHeight="1" spans="1:15">
      <c r="A2" s="29" t="s">
        <v>247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="28" customFormat="1" customHeight="1" spans="1:1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M3" s="29"/>
      <c r="N3" s="34" t="s">
        <v>2</v>
      </c>
      <c r="O3" s="29"/>
    </row>
    <row r="4" s="3" customFormat="1" customHeight="1" spans="1:15">
      <c r="A4" s="30" t="s">
        <v>3</v>
      </c>
      <c r="B4" s="30" t="s">
        <v>4</v>
      </c>
      <c r="C4" s="30" t="s">
        <v>5</v>
      </c>
      <c r="D4" s="30" t="s">
        <v>6</v>
      </c>
      <c r="E4" s="30" t="s">
        <v>7</v>
      </c>
      <c r="F4" s="30" t="s">
        <v>8</v>
      </c>
      <c r="G4" s="30" t="s">
        <v>9</v>
      </c>
      <c r="H4" s="30" t="s">
        <v>49</v>
      </c>
      <c r="I4" s="30" t="s">
        <v>50</v>
      </c>
      <c r="J4" s="30" t="s">
        <v>51</v>
      </c>
      <c r="K4" s="9" t="s">
        <v>52</v>
      </c>
      <c r="L4" s="9" t="s">
        <v>11</v>
      </c>
      <c r="M4" s="16" t="s">
        <v>12</v>
      </c>
      <c r="N4" s="30" t="s">
        <v>13</v>
      </c>
      <c r="O4" s="30" t="s">
        <v>14</v>
      </c>
    </row>
    <row r="5" s="3" customFormat="1" customHeight="1" spans="1:15">
      <c r="A5" s="31" t="s">
        <v>15</v>
      </c>
      <c r="B5" s="31" t="s">
        <v>248</v>
      </c>
      <c r="C5" s="30" t="s">
        <v>249</v>
      </c>
      <c r="D5" s="31"/>
      <c r="E5" s="32">
        <v>1</v>
      </c>
      <c r="F5" s="30" t="s">
        <v>18</v>
      </c>
      <c r="G5" s="30" t="s">
        <v>19</v>
      </c>
      <c r="H5" s="33">
        <v>5000</v>
      </c>
      <c r="I5" s="33">
        <v>4750</v>
      </c>
      <c r="J5" s="33">
        <v>250</v>
      </c>
      <c r="K5" s="33">
        <v>5000</v>
      </c>
      <c r="L5" s="33">
        <v>4750</v>
      </c>
      <c r="M5" s="33">
        <v>250</v>
      </c>
      <c r="N5" s="33" t="s">
        <v>250</v>
      </c>
      <c r="O5" s="7" t="s">
        <v>21</v>
      </c>
    </row>
    <row r="6" s="3" customFormat="1" customHeight="1" spans="1:15">
      <c r="A6" s="31" t="s">
        <v>22</v>
      </c>
      <c r="B6" s="31" t="s">
        <v>251</v>
      </c>
      <c r="C6" s="30" t="s">
        <v>252</v>
      </c>
      <c r="D6" s="31"/>
      <c r="E6" s="32">
        <v>1</v>
      </c>
      <c r="F6" s="30" t="s">
        <v>29</v>
      </c>
      <c r="G6" s="30" t="s">
        <v>69</v>
      </c>
      <c r="H6" s="33">
        <v>9920</v>
      </c>
      <c r="I6" s="33">
        <v>9424</v>
      </c>
      <c r="J6" s="33">
        <v>496</v>
      </c>
      <c r="K6" s="33">
        <v>9920</v>
      </c>
      <c r="L6" s="33">
        <v>9424</v>
      </c>
      <c r="M6" s="33">
        <v>496</v>
      </c>
      <c r="N6" s="33" t="s">
        <v>253</v>
      </c>
      <c r="O6" s="7" t="s">
        <v>21</v>
      </c>
    </row>
    <row r="7" s="3" customFormat="1" customHeight="1" spans="1:15">
      <c r="A7" s="31" t="s">
        <v>26</v>
      </c>
      <c r="B7" s="31" t="s">
        <v>254</v>
      </c>
      <c r="C7" s="31" t="s">
        <v>255</v>
      </c>
      <c r="D7" s="31"/>
      <c r="E7" s="32">
        <v>1</v>
      </c>
      <c r="F7" s="30" t="s">
        <v>68</v>
      </c>
      <c r="G7" s="31" t="s">
        <v>69</v>
      </c>
      <c r="H7" s="33">
        <v>7600</v>
      </c>
      <c r="I7" s="33">
        <v>7220</v>
      </c>
      <c r="J7" s="33">
        <v>380</v>
      </c>
      <c r="K7" s="33">
        <v>7600</v>
      </c>
      <c r="L7" s="33">
        <v>7220</v>
      </c>
      <c r="M7" s="33">
        <v>380</v>
      </c>
      <c r="N7" s="33" t="s">
        <v>256</v>
      </c>
      <c r="O7" s="7" t="s">
        <v>21</v>
      </c>
    </row>
    <row r="8" s="3" customFormat="1" customHeight="1" spans="1:15">
      <c r="A8" s="31" t="s">
        <v>31</v>
      </c>
      <c r="B8" s="31" t="s">
        <v>257</v>
      </c>
      <c r="C8" s="31" t="s">
        <v>258</v>
      </c>
      <c r="D8" s="31"/>
      <c r="E8" s="32">
        <v>1</v>
      </c>
      <c r="F8" s="30" t="s">
        <v>18</v>
      </c>
      <c r="G8" s="30" t="s">
        <v>19</v>
      </c>
      <c r="H8" s="33">
        <v>10000</v>
      </c>
      <c r="I8" s="33">
        <v>9500</v>
      </c>
      <c r="J8" s="33">
        <v>500</v>
      </c>
      <c r="K8" s="33">
        <v>10000</v>
      </c>
      <c r="L8" s="33">
        <v>9500</v>
      </c>
      <c r="M8" s="33">
        <v>500</v>
      </c>
      <c r="N8" s="33" t="s">
        <v>259</v>
      </c>
      <c r="O8" s="7" t="s">
        <v>21</v>
      </c>
    </row>
    <row r="9" s="3" customFormat="1" customHeight="1" spans="1:15">
      <c r="A9" s="31" t="s">
        <v>34</v>
      </c>
      <c r="B9" s="31" t="s">
        <v>260</v>
      </c>
      <c r="C9" s="31" t="s">
        <v>249</v>
      </c>
      <c r="D9" s="31"/>
      <c r="E9" s="32">
        <v>1</v>
      </c>
      <c r="F9" s="30" t="s">
        <v>18</v>
      </c>
      <c r="G9" s="31" t="s">
        <v>19</v>
      </c>
      <c r="H9" s="33">
        <v>15300</v>
      </c>
      <c r="I9" s="33">
        <v>14535</v>
      </c>
      <c r="J9" s="33">
        <v>765</v>
      </c>
      <c r="K9" s="33">
        <v>15300</v>
      </c>
      <c r="L9" s="33">
        <v>14535</v>
      </c>
      <c r="M9" s="33">
        <v>765</v>
      </c>
      <c r="N9" s="33" t="s">
        <v>261</v>
      </c>
      <c r="O9" s="7" t="s">
        <v>21</v>
      </c>
    </row>
    <row r="10" s="3" customFormat="1" customHeight="1" spans="1:15">
      <c r="A10" s="31" t="s">
        <v>37</v>
      </c>
      <c r="B10" s="31" t="s">
        <v>262</v>
      </c>
      <c r="C10" s="31" t="s">
        <v>263</v>
      </c>
      <c r="D10" s="31"/>
      <c r="E10" s="32">
        <v>1</v>
      </c>
      <c r="F10" s="30" t="s">
        <v>18</v>
      </c>
      <c r="G10" s="31" t="s">
        <v>19</v>
      </c>
      <c r="H10" s="33">
        <v>5550</v>
      </c>
      <c r="I10" s="33">
        <v>5272.5</v>
      </c>
      <c r="J10" s="33">
        <v>277.5</v>
      </c>
      <c r="K10" s="33">
        <v>5550</v>
      </c>
      <c r="L10" s="33">
        <v>5272.5</v>
      </c>
      <c r="M10" s="33">
        <v>277.5</v>
      </c>
      <c r="N10" s="33" t="s">
        <v>261</v>
      </c>
      <c r="O10" s="7" t="s">
        <v>21</v>
      </c>
    </row>
    <row r="11" s="3" customFormat="1" customHeight="1" spans="1:15">
      <c r="A11" s="31" t="s">
        <v>42</v>
      </c>
      <c r="B11" s="31" t="s">
        <v>264</v>
      </c>
      <c r="C11" s="30" t="s">
        <v>125</v>
      </c>
      <c r="D11" s="31"/>
      <c r="E11" s="32">
        <v>1</v>
      </c>
      <c r="F11" s="30" t="s">
        <v>18</v>
      </c>
      <c r="G11" s="30" t="s">
        <v>69</v>
      </c>
      <c r="H11" s="33">
        <v>950</v>
      </c>
      <c r="I11" s="33">
        <v>902.5</v>
      </c>
      <c r="J11" s="33">
        <v>47.5</v>
      </c>
      <c r="K11" s="33">
        <v>950</v>
      </c>
      <c r="L11" s="33">
        <v>902.5</v>
      </c>
      <c r="M11" s="33">
        <v>47.5</v>
      </c>
      <c r="N11" s="33" t="s">
        <v>265</v>
      </c>
      <c r="O11" s="7" t="s">
        <v>21</v>
      </c>
    </row>
    <row r="12" s="3" customFormat="1" customHeight="1" spans="1:15">
      <c r="A12" s="31" t="s">
        <v>80</v>
      </c>
      <c r="B12" s="31" t="s">
        <v>266</v>
      </c>
      <c r="C12" s="30" t="s">
        <v>267</v>
      </c>
      <c r="D12" s="31"/>
      <c r="E12" s="32">
        <v>1</v>
      </c>
      <c r="F12" s="30" t="s">
        <v>18</v>
      </c>
      <c r="G12" s="30" t="s">
        <v>19</v>
      </c>
      <c r="H12" s="33">
        <v>3200</v>
      </c>
      <c r="I12" s="33">
        <v>3040</v>
      </c>
      <c r="J12" s="33">
        <v>160</v>
      </c>
      <c r="K12" s="33">
        <v>3200</v>
      </c>
      <c r="L12" s="33">
        <v>3040</v>
      </c>
      <c r="M12" s="33">
        <v>160</v>
      </c>
      <c r="N12" s="33" t="s">
        <v>268</v>
      </c>
      <c r="O12" s="7" t="s">
        <v>21</v>
      </c>
    </row>
    <row r="13" s="3" customFormat="1" customHeight="1" spans="1:15">
      <c r="A13" s="31" t="s">
        <v>85</v>
      </c>
      <c r="B13" s="31" t="s">
        <v>269</v>
      </c>
      <c r="C13" s="30" t="s">
        <v>36</v>
      </c>
      <c r="D13" s="31"/>
      <c r="E13" s="32">
        <v>1</v>
      </c>
      <c r="F13" s="30" t="s">
        <v>18</v>
      </c>
      <c r="G13" s="30" t="s">
        <v>19</v>
      </c>
      <c r="H13" s="33">
        <v>3500</v>
      </c>
      <c r="I13" s="33">
        <v>3325</v>
      </c>
      <c r="J13" s="33">
        <v>175</v>
      </c>
      <c r="K13" s="33">
        <v>3500</v>
      </c>
      <c r="L13" s="33">
        <v>3325</v>
      </c>
      <c r="M13" s="33">
        <v>175</v>
      </c>
      <c r="N13" s="33" t="s">
        <v>270</v>
      </c>
      <c r="O13" s="7" t="s">
        <v>21</v>
      </c>
    </row>
    <row r="14" s="3" customFormat="1" customHeight="1" spans="1:15">
      <c r="A14" s="31" t="s">
        <v>90</v>
      </c>
      <c r="B14" s="31" t="s">
        <v>271</v>
      </c>
      <c r="C14" s="30" t="s">
        <v>272</v>
      </c>
      <c r="D14" s="31"/>
      <c r="E14" s="32">
        <v>1</v>
      </c>
      <c r="F14" s="30" t="s">
        <v>29</v>
      </c>
      <c r="G14" s="30" t="s">
        <v>69</v>
      </c>
      <c r="H14" s="33">
        <v>1800</v>
      </c>
      <c r="I14" s="33">
        <v>1710</v>
      </c>
      <c r="J14" s="33">
        <v>90</v>
      </c>
      <c r="K14" s="33">
        <v>1800</v>
      </c>
      <c r="L14" s="33">
        <v>1710</v>
      </c>
      <c r="M14" s="33">
        <v>90</v>
      </c>
      <c r="N14" s="33" t="s">
        <v>273</v>
      </c>
      <c r="O14" s="7" t="s">
        <v>21</v>
      </c>
    </row>
    <row r="15" s="3" customFormat="1" customHeight="1" spans="1:15">
      <c r="A15" s="31" t="s">
        <v>95</v>
      </c>
      <c r="B15" s="31" t="s">
        <v>274</v>
      </c>
      <c r="C15" s="30" t="s">
        <v>275</v>
      </c>
      <c r="D15" s="31"/>
      <c r="E15" s="32">
        <v>1</v>
      </c>
      <c r="F15" s="30" t="s">
        <v>18</v>
      </c>
      <c r="G15" s="30" t="s">
        <v>69</v>
      </c>
      <c r="H15" s="33">
        <v>560</v>
      </c>
      <c r="I15" s="33">
        <v>532</v>
      </c>
      <c r="J15" s="33">
        <v>28</v>
      </c>
      <c r="K15" s="33">
        <v>560</v>
      </c>
      <c r="L15" s="33">
        <v>532</v>
      </c>
      <c r="M15" s="33">
        <v>28</v>
      </c>
      <c r="N15" s="33" t="s">
        <v>273</v>
      </c>
      <c r="O15" s="7" t="s">
        <v>21</v>
      </c>
    </row>
    <row r="16" s="3" customFormat="1" customHeight="1" spans="1:15">
      <c r="A16" s="31" t="s">
        <v>100</v>
      </c>
      <c r="B16" s="31" t="s">
        <v>276</v>
      </c>
      <c r="C16" s="31" t="s">
        <v>36</v>
      </c>
      <c r="D16" s="31"/>
      <c r="E16" s="32">
        <v>1</v>
      </c>
      <c r="F16" s="30" t="s">
        <v>18</v>
      </c>
      <c r="G16" s="31" t="s">
        <v>19</v>
      </c>
      <c r="H16" s="33">
        <v>3300</v>
      </c>
      <c r="I16" s="33">
        <v>3135</v>
      </c>
      <c r="J16" s="33">
        <v>165</v>
      </c>
      <c r="K16" s="33">
        <v>3300</v>
      </c>
      <c r="L16" s="33">
        <v>3135</v>
      </c>
      <c r="M16" s="33">
        <v>165</v>
      </c>
      <c r="N16" s="33" t="s">
        <v>277</v>
      </c>
      <c r="O16" s="7" t="s">
        <v>21</v>
      </c>
    </row>
    <row r="17" s="3" customFormat="1" customHeight="1" spans="1:15">
      <c r="A17" s="31" t="s">
        <v>105</v>
      </c>
      <c r="B17" s="31" t="s">
        <v>278</v>
      </c>
      <c r="C17" s="31" t="s">
        <v>125</v>
      </c>
      <c r="D17" s="31"/>
      <c r="E17" s="32">
        <v>1</v>
      </c>
      <c r="F17" s="30" t="s">
        <v>126</v>
      </c>
      <c r="G17" s="31" t="s">
        <v>69</v>
      </c>
      <c r="H17" s="33">
        <v>1800</v>
      </c>
      <c r="I17" s="33">
        <v>1800</v>
      </c>
      <c r="J17" s="33">
        <v>0</v>
      </c>
      <c r="K17" s="33">
        <v>1800</v>
      </c>
      <c r="L17" s="33">
        <v>1800</v>
      </c>
      <c r="M17" s="33">
        <v>0</v>
      </c>
      <c r="N17" s="33" t="s">
        <v>279</v>
      </c>
      <c r="O17" s="7" t="s">
        <v>21</v>
      </c>
    </row>
    <row r="18" s="3" customFormat="1" customHeight="1" spans="1:15">
      <c r="A18" s="31" t="s">
        <v>110</v>
      </c>
      <c r="B18" s="31" t="s">
        <v>280</v>
      </c>
      <c r="C18" s="31" t="s">
        <v>281</v>
      </c>
      <c r="D18" s="31"/>
      <c r="E18" s="32">
        <v>1</v>
      </c>
      <c r="F18" s="30" t="s">
        <v>18</v>
      </c>
      <c r="G18" s="31" t="s">
        <v>69</v>
      </c>
      <c r="H18" s="33">
        <v>980</v>
      </c>
      <c r="I18" s="33">
        <v>980</v>
      </c>
      <c r="J18" s="33">
        <v>0</v>
      </c>
      <c r="K18" s="33">
        <v>980</v>
      </c>
      <c r="L18" s="33">
        <v>980</v>
      </c>
      <c r="M18" s="33">
        <v>0</v>
      </c>
      <c r="N18" s="33" t="s">
        <v>279</v>
      </c>
      <c r="O18" s="7" t="s">
        <v>21</v>
      </c>
    </row>
    <row r="19" s="3" customFormat="1" customHeight="1" spans="1:15">
      <c r="A19" s="31" t="s">
        <v>114</v>
      </c>
      <c r="B19" s="31" t="s">
        <v>282</v>
      </c>
      <c r="C19" s="31" t="s">
        <v>283</v>
      </c>
      <c r="D19" s="31"/>
      <c r="E19" s="32">
        <v>1</v>
      </c>
      <c r="F19" s="30" t="s">
        <v>18</v>
      </c>
      <c r="G19" s="31" t="s">
        <v>19</v>
      </c>
      <c r="H19" s="33">
        <v>7400</v>
      </c>
      <c r="I19" s="33">
        <v>7030</v>
      </c>
      <c r="J19" s="33">
        <v>370</v>
      </c>
      <c r="K19" s="33">
        <v>7400</v>
      </c>
      <c r="L19" s="33">
        <v>7030</v>
      </c>
      <c r="M19" s="33">
        <v>370</v>
      </c>
      <c r="N19" s="33" t="s">
        <v>284</v>
      </c>
      <c r="O19" s="7" t="s">
        <v>21</v>
      </c>
    </row>
    <row r="20" s="3" customFormat="1" customHeight="1" spans="1:15">
      <c r="A20" s="31" t="s">
        <v>118</v>
      </c>
      <c r="B20" s="31" t="s">
        <v>285</v>
      </c>
      <c r="C20" s="30" t="s">
        <v>36</v>
      </c>
      <c r="D20" s="31"/>
      <c r="E20" s="32">
        <v>1</v>
      </c>
      <c r="F20" s="30" t="s">
        <v>18</v>
      </c>
      <c r="G20" s="30" t="s">
        <v>19</v>
      </c>
      <c r="H20" s="33">
        <v>3500</v>
      </c>
      <c r="I20" s="33">
        <v>3325</v>
      </c>
      <c r="J20" s="33">
        <v>175</v>
      </c>
      <c r="K20" s="33">
        <v>3500</v>
      </c>
      <c r="L20" s="33">
        <v>3325</v>
      </c>
      <c r="M20" s="33">
        <v>175</v>
      </c>
      <c r="N20" s="33" t="s">
        <v>270</v>
      </c>
      <c r="O20" s="7" t="s">
        <v>21</v>
      </c>
    </row>
    <row r="21" s="3" customFormat="1" customHeight="1" spans="1:15">
      <c r="A21" s="31" t="s">
        <v>123</v>
      </c>
      <c r="B21" s="31" t="s">
        <v>286</v>
      </c>
      <c r="C21" s="31" t="s">
        <v>170</v>
      </c>
      <c r="D21" s="31"/>
      <c r="E21" s="32">
        <v>1</v>
      </c>
      <c r="F21" s="30" t="s">
        <v>68</v>
      </c>
      <c r="G21" s="31" t="s">
        <v>69</v>
      </c>
      <c r="H21" s="33">
        <v>1260</v>
      </c>
      <c r="I21" s="33">
        <v>1197</v>
      </c>
      <c r="J21" s="33">
        <v>63</v>
      </c>
      <c r="K21" s="33">
        <v>1260</v>
      </c>
      <c r="L21" s="33">
        <v>1197</v>
      </c>
      <c r="M21" s="33">
        <v>63</v>
      </c>
      <c r="N21" s="33" t="s">
        <v>287</v>
      </c>
      <c r="O21" s="7" t="s">
        <v>288</v>
      </c>
    </row>
    <row r="22" s="3" customFormat="1" customHeight="1" spans="1:15">
      <c r="A22" s="31" t="s">
        <v>128</v>
      </c>
      <c r="B22" s="31" t="s">
        <v>289</v>
      </c>
      <c r="C22" s="31" t="s">
        <v>170</v>
      </c>
      <c r="D22" s="31"/>
      <c r="E22" s="32">
        <v>1</v>
      </c>
      <c r="F22" s="30" t="s">
        <v>68</v>
      </c>
      <c r="G22" s="31" t="s">
        <v>69</v>
      </c>
      <c r="H22" s="33">
        <v>500</v>
      </c>
      <c r="I22" s="33">
        <v>475</v>
      </c>
      <c r="J22" s="33">
        <v>25</v>
      </c>
      <c r="K22" s="33">
        <v>500</v>
      </c>
      <c r="L22" s="33">
        <v>475</v>
      </c>
      <c r="M22" s="33">
        <v>25</v>
      </c>
      <c r="N22" s="33" t="s">
        <v>290</v>
      </c>
      <c r="O22" s="7" t="s">
        <v>288</v>
      </c>
    </row>
    <row r="23" s="3" customFormat="1" customHeight="1" spans="1:15">
      <c r="A23" s="31" t="s">
        <v>133</v>
      </c>
      <c r="B23" s="31" t="s">
        <v>291</v>
      </c>
      <c r="C23" s="31" t="s">
        <v>249</v>
      </c>
      <c r="D23" s="31"/>
      <c r="E23" s="32">
        <v>1</v>
      </c>
      <c r="F23" s="30" t="s">
        <v>18</v>
      </c>
      <c r="G23" s="31" t="s">
        <v>19</v>
      </c>
      <c r="H23" s="33">
        <v>5500</v>
      </c>
      <c r="I23" s="33">
        <v>5225</v>
      </c>
      <c r="J23" s="33">
        <v>275</v>
      </c>
      <c r="K23" s="33">
        <v>5500</v>
      </c>
      <c r="L23" s="33">
        <v>5225</v>
      </c>
      <c r="M23" s="33">
        <v>275</v>
      </c>
      <c r="N23" s="33" t="s">
        <v>292</v>
      </c>
      <c r="O23" s="7" t="s">
        <v>288</v>
      </c>
    </row>
    <row r="24" s="3" customFormat="1" customHeight="1" spans="1:15">
      <c r="A24" s="31" t="s">
        <v>137</v>
      </c>
      <c r="B24" s="31" t="s">
        <v>293</v>
      </c>
      <c r="C24" s="31" t="s">
        <v>281</v>
      </c>
      <c r="D24" s="31"/>
      <c r="E24" s="32">
        <v>1</v>
      </c>
      <c r="F24" s="30" t="s">
        <v>18</v>
      </c>
      <c r="G24" s="31" t="s">
        <v>69</v>
      </c>
      <c r="H24" s="33">
        <v>1500</v>
      </c>
      <c r="I24" s="33">
        <v>1425</v>
      </c>
      <c r="J24" s="33">
        <v>75</v>
      </c>
      <c r="K24" s="33">
        <v>1500</v>
      </c>
      <c r="L24" s="33">
        <v>1425</v>
      </c>
      <c r="M24" s="33">
        <v>75</v>
      </c>
      <c r="N24" s="33" t="s">
        <v>294</v>
      </c>
      <c r="O24" s="7" t="s">
        <v>288</v>
      </c>
    </row>
    <row r="25" s="3" customFormat="1" customHeight="1" spans="1:15">
      <c r="A25" s="31" t="s">
        <v>141</v>
      </c>
      <c r="B25" s="31" t="s">
        <v>295</v>
      </c>
      <c r="C25" s="31" t="s">
        <v>283</v>
      </c>
      <c r="D25" s="31"/>
      <c r="E25" s="32">
        <v>1</v>
      </c>
      <c r="F25" s="30" t="s">
        <v>18</v>
      </c>
      <c r="G25" s="31" t="s">
        <v>19</v>
      </c>
      <c r="H25" s="33">
        <v>40500</v>
      </c>
      <c r="I25" s="33">
        <v>38475</v>
      </c>
      <c r="J25" s="33">
        <v>2025</v>
      </c>
      <c r="K25" s="33">
        <v>40500</v>
      </c>
      <c r="L25" s="33">
        <v>38475</v>
      </c>
      <c r="M25" s="33">
        <v>2025</v>
      </c>
      <c r="N25" s="33" t="s">
        <v>294</v>
      </c>
      <c r="O25" s="7" t="s">
        <v>288</v>
      </c>
    </row>
    <row r="26" s="3" customFormat="1" customHeight="1" spans="1:15">
      <c r="A26" s="31" t="s">
        <v>145</v>
      </c>
      <c r="B26" s="31" t="s">
        <v>251</v>
      </c>
      <c r="C26" s="30" t="s">
        <v>252</v>
      </c>
      <c r="D26" s="31"/>
      <c r="E26" s="32">
        <v>1</v>
      </c>
      <c r="F26" s="30" t="s">
        <v>29</v>
      </c>
      <c r="G26" s="30" t="s">
        <v>69</v>
      </c>
      <c r="H26" s="33">
        <v>22320</v>
      </c>
      <c r="I26" s="33">
        <v>21204</v>
      </c>
      <c r="J26" s="33">
        <v>1116</v>
      </c>
      <c r="K26" s="33">
        <v>22320</v>
      </c>
      <c r="L26" s="33">
        <v>21204</v>
      </c>
      <c r="M26" s="33">
        <v>1116</v>
      </c>
      <c r="N26" s="33" t="s">
        <v>253</v>
      </c>
      <c r="O26" s="7" t="s">
        <v>288</v>
      </c>
    </row>
    <row r="27" s="3" customFormat="1" customHeight="1" spans="1:15">
      <c r="A27" s="31" t="s">
        <v>147</v>
      </c>
      <c r="B27" s="31" t="s">
        <v>296</v>
      </c>
      <c r="C27" s="31" t="s">
        <v>297</v>
      </c>
      <c r="D27" s="31"/>
      <c r="E27" s="32">
        <v>1</v>
      </c>
      <c r="F27" s="30" t="s">
        <v>29</v>
      </c>
      <c r="G27" s="31" t="s">
        <v>69</v>
      </c>
      <c r="H27" s="33">
        <v>6800</v>
      </c>
      <c r="I27" s="33">
        <v>6460</v>
      </c>
      <c r="J27" s="33">
        <v>340</v>
      </c>
      <c r="K27" s="33">
        <v>6800</v>
      </c>
      <c r="L27" s="33">
        <v>6460</v>
      </c>
      <c r="M27" s="33">
        <v>340</v>
      </c>
      <c r="N27" s="33" t="s">
        <v>253</v>
      </c>
      <c r="O27" s="7" t="s">
        <v>288</v>
      </c>
    </row>
    <row r="28" s="3" customFormat="1" customHeight="1" spans="1:15">
      <c r="A28" s="31" t="s">
        <v>150</v>
      </c>
      <c r="B28" s="31" t="s">
        <v>298</v>
      </c>
      <c r="C28" s="30" t="s">
        <v>299</v>
      </c>
      <c r="D28" s="31"/>
      <c r="E28" s="32">
        <v>1</v>
      </c>
      <c r="F28" s="30" t="s">
        <v>29</v>
      </c>
      <c r="G28" s="31" t="s">
        <v>69</v>
      </c>
      <c r="H28" s="33">
        <v>4500</v>
      </c>
      <c r="I28" s="33">
        <v>4275</v>
      </c>
      <c r="J28" s="33">
        <v>225</v>
      </c>
      <c r="K28" s="33">
        <v>4500</v>
      </c>
      <c r="L28" s="33">
        <v>4275</v>
      </c>
      <c r="M28" s="33">
        <v>225</v>
      </c>
      <c r="N28" s="33" t="s">
        <v>253</v>
      </c>
      <c r="O28" s="7" t="s">
        <v>288</v>
      </c>
    </row>
    <row r="29" s="3" customFormat="1" customHeight="1" spans="1:15">
      <c r="A29" s="31" t="s">
        <v>154</v>
      </c>
      <c r="B29" s="31" t="s">
        <v>300</v>
      </c>
      <c r="C29" s="30" t="s">
        <v>301</v>
      </c>
      <c r="D29" s="31"/>
      <c r="E29" s="32">
        <v>1</v>
      </c>
      <c r="F29" s="30" t="s">
        <v>302</v>
      </c>
      <c r="G29" s="31" t="s">
        <v>69</v>
      </c>
      <c r="H29" s="33">
        <v>5040</v>
      </c>
      <c r="I29" s="33">
        <v>4788</v>
      </c>
      <c r="J29" s="33">
        <v>252</v>
      </c>
      <c r="K29" s="33">
        <v>5040</v>
      </c>
      <c r="L29" s="33">
        <v>4788</v>
      </c>
      <c r="M29" s="33">
        <v>252</v>
      </c>
      <c r="N29" s="33" t="s">
        <v>253</v>
      </c>
      <c r="O29" s="7" t="s">
        <v>288</v>
      </c>
    </row>
    <row r="30" s="3" customFormat="1" customHeight="1" spans="1:15">
      <c r="A30" s="31" t="s">
        <v>159</v>
      </c>
      <c r="B30" s="31" t="s">
        <v>303</v>
      </c>
      <c r="C30" s="31" t="s">
        <v>304</v>
      </c>
      <c r="D30" s="31"/>
      <c r="E30" s="32">
        <v>1</v>
      </c>
      <c r="F30" s="30" t="s">
        <v>68</v>
      </c>
      <c r="G30" s="31" t="s">
        <v>69</v>
      </c>
      <c r="H30" s="33">
        <v>2000</v>
      </c>
      <c r="I30" s="33">
        <v>1900</v>
      </c>
      <c r="J30" s="33">
        <v>100</v>
      </c>
      <c r="K30" s="33">
        <v>2000</v>
      </c>
      <c r="L30" s="33">
        <v>1900</v>
      </c>
      <c r="M30" s="33">
        <v>100</v>
      </c>
      <c r="N30" s="33" t="s">
        <v>117</v>
      </c>
      <c r="O30" s="7" t="s">
        <v>288</v>
      </c>
    </row>
    <row r="31" s="3" customFormat="1" customHeight="1" spans="1:15">
      <c r="A31" s="31" t="s">
        <v>163</v>
      </c>
      <c r="B31" s="31" t="s">
        <v>305</v>
      </c>
      <c r="C31" s="31" t="s">
        <v>306</v>
      </c>
      <c r="D31" s="31"/>
      <c r="E31" s="32">
        <v>1</v>
      </c>
      <c r="F31" s="30" t="s">
        <v>74</v>
      </c>
      <c r="G31" s="31" t="s">
        <v>69</v>
      </c>
      <c r="H31" s="33">
        <v>2430</v>
      </c>
      <c r="I31" s="33">
        <v>2308.5</v>
      </c>
      <c r="J31" s="33">
        <v>121.5</v>
      </c>
      <c r="K31" s="33">
        <v>2430</v>
      </c>
      <c r="L31" s="33">
        <v>2308.5</v>
      </c>
      <c r="M31" s="33">
        <v>121.5</v>
      </c>
      <c r="N31" s="33" t="s">
        <v>307</v>
      </c>
      <c r="O31" s="7" t="s">
        <v>288</v>
      </c>
    </row>
    <row r="32" s="3" customFormat="1" customHeight="1" spans="1:15">
      <c r="A32" s="31" t="s">
        <v>168</v>
      </c>
      <c r="B32" s="31" t="s">
        <v>308</v>
      </c>
      <c r="C32" s="30" t="s">
        <v>309</v>
      </c>
      <c r="D32" s="31"/>
      <c r="E32" s="32">
        <v>1</v>
      </c>
      <c r="F32" s="30" t="s">
        <v>68</v>
      </c>
      <c r="G32" s="30" t="s">
        <v>69</v>
      </c>
      <c r="H32" s="33">
        <v>11100</v>
      </c>
      <c r="I32" s="33">
        <v>10545</v>
      </c>
      <c r="J32" s="33">
        <v>555</v>
      </c>
      <c r="K32" s="33">
        <v>11100</v>
      </c>
      <c r="L32" s="33">
        <v>10545</v>
      </c>
      <c r="M32" s="33">
        <v>555</v>
      </c>
      <c r="N32" s="33" t="s">
        <v>310</v>
      </c>
      <c r="O32" s="7" t="s">
        <v>288</v>
      </c>
    </row>
    <row r="33" s="3" customFormat="1" customHeight="1" spans="1:15">
      <c r="A33" s="31" t="s">
        <v>311</v>
      </c>
      <c r="B33" s="31" t="s">
        <v>312</v>
      </c>
      <c r="C33" s="31" t="s">
        <v>313</v>
      </c>
      <c r="D33" s="31"/>
      <c r="E33" s="32">
        <v>1</v>
      </c>
      <c r="F33" s="30" t="s">
        <v>68</v>
      </c>
      <c r="G33" s="31" t="s">
        <v>69</v>
      </c>
      <c r="H33" s="33">
        <v>10600</v>
      </c>
      <c r="I33" s="33">
        <v>10070</v>
      </c>
      <c r="J33" s="33">
        <v>530</v>
      </c>
      <c r="K33" s="33">
        <v>10600</v>
      </c>
      <c r="L33" s="33">
        <v>10070</v>
      </c>
      <c r="M33" s="33">
        <v>530</v>
      </c>
      <c r="N33" s="33" t="s">
        <v>310</v>
      </c>
      <c r="O33" s="7" t="s">
        <v>288</v>
      </c>
    </row>
    <row r="34" s="3" customFormat="1" customHeight="1" spans="1:15">
      <c r="A34" s="31" t="s">
        <v>314</v>
      </c>
      <c r="B34" s="31" t="s">
        <v>315</v>
      </c>
      <c r="C34" s="31" t="s">
        <v>125</v>
      </c>
      <c r="D34" s="31"/>
      <c r="E34" s="32">
        <v>1</v>
      </c>
      <c r="F34" s="30" t="s">
        <v>18</v>
      </c>
      <c r="G34" s="31" t="s">
        <v>69</v>
      </c>
      <c r="H34" s="33">
        <v>4000</v>
      </c>
      <c r="I34" s="33">
        <v>3800</v>
      </c>
      <c r="J34" s="33">
        <v>200</v>
      </c>
      <c r="K34" s="33">
        <v>4000</v>
      </c>
      <c r="L34" s="33">
        <v>3800</v>
      </c>
      <c r="M34" s="33">
        <v>200</v>
      </c>
      <c r="N34" s="33" t="s">
        <v>316</v>
      </c>
      <c r="O34" s="7" t="s">
        <v>288</v>
      </c>
    </row>
    <row r="35" s="3" customFormat="1" customHeight="1" spans="1:15">
      <c r="A35" s="31" t="s">
        <v>317</v>
      </c>
      <c r="B35" s="31" t="s">
        <v>318</v>
      </c>
      <c r="C35" s="31" t="s">
        <v>319</v>
      </c>
      <c r="D35" s="31"/>
      <c r="E35" s="32">
        <v>1</v>
      </c>
      <c r="F35" s="30" t="s">
        <v>68</v>
      </c>
      <c r="G35" s="31" t="s">
        <v>69</v>
      </c>
      <c r="H35" s="33">
        <v>1000</v>
      </c>
      <c r="I35" s="33">
        <v>950</v>
      </c>
      <c r="J35" s="33">
        <v>50</v>
      </c>
      <c r="K35" s="33">
        <v>1000</v>
      </c>
      <c r="L35" s="33">
        <v>950</v>
      </c>
      <c r="M35" s="33">
        <v>50</v>
      </c>
      <c r="N35" s="33" t="s">
        <v>320</v>
      </c>
      <c r="O35" s="7" t="s">
        <v>288</v>
      </c>
    </row>
    <row r="36" s="3" customFormat="1" customHeight="1" spans="1:15">
      <c r="A36" s="31" t="s">
        <v>321</v>
      </c>
      <c r="B36" s="31" t="s">
        <v>322</v>
      </c>
      <c r="C36" s="30" t="s">
        <v>323</v>
      </c>
      <c r="D36" s="31"/>
      <c r="E36" s="32">
        <v>1</v>
      </c>
      <c r="F36" s="30" t="s">
        <v>68</v>
      </c>
      <c r="G36" s="30" t="s">
        <v>69</v>
      </c>
      <c r="H36" s="33">
        <v>250</v>
      </c>
      <c r="I36" s="33">
        <v>237.5</v>
      </c>
      <c r="J36" s="33">
        <v>12.5</v>
      </c>
      <c r="K36" s="33">
        <v>250</v>
      </c>
      <c r="L36" s="33">
        <v>237.5</v>
      </c>
      <c r="M36" s="33">
        <v>12.5</v>
      </c>
      <c r="N36" s="33" t="s">
        <v>324</v>
      </c>
      <c r="O36" s="7" t="s">
        <v>288</v>
      </c>
    </row>
    <row r="37" s="3" customFormat="1" customHeight="1" spans="1:15">
      <c r="A37" s="31" t="s">
        <v>325</v>
      </c>
      <c r="B37" s="31" t="s">
        <v>326</v>
      </c>
      <c r="C37" s="31" t="s">
        <v>327</v>
      </c>
      <c r="D37" s="31"/>
      <c r="E37" s="32">
        <v>1</v>
      </c>
      <c r="F37" s="30" t="s">
        <v>68</v>
      </c>
      <c r="G37" s="31" t="s">
        <v>69</v>
      </c>
      <c r="H37" s="33">
        <v>7850</v>
      </c>
      <c r="I37" s="33">
        <v>7457.5</v>
      </c>
      <c r="J37" s="33">
        <v>392.5</v>
      </c>
      <c r="K37" s="33">
        <v>7850</v>
      </c>
      <c r="L37" s="33">
        <v>7457.5</v>
      </c>
      <c r="M37" s="33">
        <v>392.5</v>
      </c>
      <c r="N37" s="33" t="s">
        <v>256</v>
      </c>
      <c r="O37" s="7" t="s">
        <v>288</v>
      </c>
    </row>
    <row r="38" s="3" customFormat="1" customHeight="1" spans="1:15">
      <c r="A38" s="31" t="s">
        <v>328</v>
      </c>
      <c r="B38" s="31" t="s">
        <v>329</v>
      </c>
      <c r="C38" s="31" t="s">
        <v>299</v>
      </c>
      <c r="D38" s="31"/>
      <c r="E38" s="32">
        <v>1</v>
      </c>
      <c r="F38" s="30" t="s">
        <v>68</v>
      </c>
      <c r="G38" s="31" t="s">
        <v>69</v>
      </c>
      <c r="H38" s="33">
        <v>2000</v>
      </c>
      <c r="I38" s="33">
        <v>1900</v>
      </c>
      <c r="J38" s="33">
        <v>100</v>
      </c>
      <c r="K38" s="33">
        <v>2000</v>
      </c>
      <c r="L38" s="33">
        <v>1900</v>
      </c>
      <c r="M38" s="33">
        <v>100</v>
      </c>
      <c r="N38" s="33" t="s">
        <v>256</v>
      </c>
      <c r="O38" s="7" t="s">
        <v>288</v>
      </c>
    </row>
    <row r="39" s="3" customFormat="1" customHeight="1" spans="1:15">
      <c r="A39" s="31" t="s">
        <v>330</v>
      </c>
      <c r="B39" s="31" t="s">
        <v>331</v>
      </c>
      <c r="C39" s="31" t="s">
        <v>77</v>
      </c>
      <c r="D39" s="31"/>
      <c r="E39" s="32">
        <v>1</v>
      </c>
      <c r="F39" s="30" t="s">
        <v>68</v>
      </c>
      <c r="G39" s="31" t="s">
        <v>69</v>
      </c>
      <c r="H39" s="33">
        <v>8000</v>
      </c>
      <c r="I39" s="33">
        <v>7600</v>
      </c>
      <c r="J39" s="33">
        <v>400</v>
      </c>
      <c r="K39" s="33">
        <v>8000</v>
      </c>
      <c r="L39" s="33">
        <v>7600</v>
      </c>
      <c r="M39" s="33">
        <v>400</v>
      </c>
      <c r="N39" s="33" t="s">
        <v>256</v>
      </c>
      <c r="O39" s="7" t="s">
        <v>288</v>
      </c>
    </row>
    <row r="40" s="3" customFormat="1" customHeight="1" spans="1:15">
      <c r="A40" s="31" t="s">
        <v>332</v>
      </c>
      <c r="B40" s="31" t="s">
        <v>333</v>
      </c>
      <c r="C40" s="31" t="s">
        <v>241</v>
      </c>
      <c r="D40" s="31"/>
      <c r="E40" s="32">
        <v>1</v>
      </c>
      <c r="F40" s="30" t="s">
        <v>210</v>
      </c>
      <c r="G40" s="31" t="s">
        <v>69</v>
      </c>
      <c r="H40" s="33">
        <v>1680</v>
      </c>
      <c r="I40" s="33">
        <v>1596</v>
      </c>
      <c r="J40" s="33">
        <v>84</v>
      </c>
      <c r="K40" s="33">
        <v>1680</v>
      </c>
      <c r="L40" s="33">
        <v>1596</v>
      </c>
      <c r="M40" s="33">
        <v>84</v>
      </c>
      <c r="N40" s="33" t="s">
        <v>256</v>
      </c>
      <c r="O40" s="7" t="s">
        <v>288</v>
      </c>
    </row>
    <row r="41" s="3" customFormat="1" customHeight="1" spans="1:15">
      <c r="A41" s="31" t="s">
        <v>334</v>
      </c>
      <c r="B41" s="31" t="s">
        <v>335</v>
      </c>
      <c r="C41" s="31" t="s">
        <v>336</v>
      </c>
      <c r="D41" s="31"/>
      <c r="E41" s="32">
        <v>1</v>
      </c>
      <c r="F41" s="30" t="s">
        <v>210</v>
      </c>
      <c r="G41" s="31" t="s">
        <v>69</v>
      </c>
      <c r="H41" s="33">
        <v>2950</v>
      </c>
      <c r="I41" s="33">
        <v>2802.5</v>
      </c>
      <c r="J41" s="33">
        <v>147.5</v>
      </c>
      <c r="K41" s="33">
        <v>2950</v>
      </c>
      <c r="L41" s="33">
        <v>2802.5</v>
      </c>
      <c r="M41" s="33">
        <v>147.5</v>
      </c>
      <c r="N41" s="33" t="s">
        <v>324</v>
      </c>
      <c r="O41" s="7" t="s">
        <v>288</v>
      </c>
    </row>
    <row r="42" s="3" customFormat="1" customHeight="1" spans="1:15">
      <c r="A42" s="31" t="s">
        <v>337</v>
      </c>
      <c r="B42" s="31" t="s">
        <v>338</v>
      </c>
      <c r="C42" s="31" t="s">
        <v>323</v>
      </c>
      <c r="D42" s="31"/>
      <c r="E42" s="32">
        <v>1</v>
      </c>
      <c r="F42" s="30" t="s">
        <v>68</v>
      </c>
      <c r="G42" s="31" t="s">
        <v>69</v>
      </c>
      <c r="H42" s="33">
        <v>2600</v>
      </c>
      <c r="I42" s="33">
        <v>2470</v>
      </c>
      <c r="J42" s="33">
        <v>130</v>
      </c>
      <c r="K42" s="33">
        <v>2600</v>
      </c>
      <c r="L42" s="33">
        <v>2470</v>
      </c>
      <c r="M42" s="33">
        <v>130</v>
      </c>
      <c r="N42" s="33" t="s">
        <v>324</v>
      </c>
      <c r="O42" s="7" t="s">
        <v>288</v>
      </c>
    </row>
    <row r="43" s="3" customFormat="1" customHeight="1" spans="1:15">
      <c r="A43" s="31" t="s">
        <v>339</v>
      </c>
      <c r="B43" s="31" t="s">
        <v>340</v>
      </c>
      <c r="C43" s="31" t="s">
        <v>241</v>
      </c>
      <c r="D43" s="31"/>
      <c r="E43" s="32">
        <v>1</v>
      </c>
      <c r="F43" s="30" t="s">
        <v>210</v>
      </c>
      <c r="G43" s="31" t="s">
        <v>69</v>
      </c>
      <c r="H43" s="33">
        <v>3000</v>
      </c>
      <c r="I43" s="33">
        <v>2850</v>
      </c>
      <c r="J43" s="33">
        <v>150</v>
      </c>
      <c r="K43" s="33">
        <v>3000</v>
      </c>
      <c r="L43" s="33">
        <v>2850</v>
      </c>
      <c r="M43" s="33">
        <v>150</v>
      </c>
      <c r="N43" s="33" t="s">
        <v>341</v>
      </c>
      <c r="O43" s="7" t="s">
        <v>288</v>
      </c>
    </row>
    <row r="44" s="3" customFormat="1" customHeight="1" spans="1:15">
      <c r="A44" s="31" t="s">
        <v>342</v>
      </c>
      <c r="B44" s="31" t="s">
        <v>343</v>
      </c>
      <c r="C44" s="30" t="s">
        <v>170</v>
      </c>
      <c r="D44" s="31"/>
      <c r="E44" s="32">
        <v>9</v>
      </c>
      <c r="F44" s="30" t="s">
        <v>68</v>
      </c>
      <c r="G44" s="31" t="s">
        <v>69</v>
      </c>
      <c r="H44" s="33">
        <v>7200</v>
      </c>
      <c r="I44" s="33">
        <v>6840</v>
      </c>
      <c r="J44" s="33">
        <v>360</v>
      </c>
      <c r="K44" s="33">
        <v>7200</v>
      </c>
      <c r="L44" s="33">
        <v>6840</v>
      </c>
      <c r="M44" s="33">
        <v>360</v>
      </c>
      <c r="N44" s="33" t="s">
        <v>344</v>
      </c>
      <c r="O44" s="7" t="s">
        <v>288</v>
      </c>
    </row>
    <row r="45" s="3" customFormat="1" customHeight="1" spans="1:15">
      <c r="A45" s="31" t="s">
        <v>345</v>
      </c>
      <c r="B45" s="31" t="s">
        <v>346</v>
      </c>
      <c r="C45" s="31" t="s">
        <v>241</v>
      </c>
      <c r="D45" s="31"/>
      <c r="E45" s="32">
        <v>1</v>
      </c>
      <c r="F45" s="30" t="s">
        <v>210</v>
      </c>
      <c r="G45" s="31" t="s">
        <v>69</v>
      </c>
      <c r="H45" s="33">
        <v>4500</v>
      </c>
      <c r="I45" s="33">
        <v>4275</v>
      </c>
      <c r="J45" s="33">
        <v>225</v>
      </c>
      <c r="K45" s="33">
        <v>4500</v>
      </c>
      <c r="L45" s="33">
        <v>4275</v>
      </c>
      <c r="M45" s="33">
        <v>225</v>
      </c>
      <c r="N45" s="33" t="s">
        <v>25</v>
      </c>
      <c r="O45" s="7" t="s">
        <v>288</v>
      </c>
    </row>
    <row r="46" s="3" customFormat="1" customHeight="1" spans="1:15">
      <c r="A46" s="31" t="s">
        <v>347</v>
      </c>
      <c r="B46" s="31" t="s">
        <v>348</v>
      </c>
      <c r="C46" s="31" t="s">
        <v>77</v>
      </c>
      <c r="D46" s="31"/>
      <c r="E46" s="32">
        <v>1</v>
      </c>
      <c r="F46" s="30" t="s">
        <v>68</v>
      </c>
      <c r="G46" s="31" t="s">
        <v>69</v>
      </c>
      <c r="H46" s="33">
        <v>1000</v>
      </c>
      <c r="I46" s="33">
        <v>950</v>
      </c>
      <c r="J46" s="33">
        <v>50</v>
      </c>
      <c r="K46" s="33">
        <v>1000</v>
      </c>
      <c r="L46" s="33">
        <v>950</v>
      </c>
      <c r="M46" s="33">
        <v>50</v>
      </c>
      <c r="N46" s="33" t="s">
        <v>349</v>
      </c>
      <c r="O46" s="7" t="s">
        <v>288</v>
      </c>
    </row>
    <row r="47" s="3" customFormat="1" customHeight="1" spans="1:15">
      <c r="A47" s="31" t="s">
        <v>350</v>
      </c>
      <c r="B47" s="31" t="s">
        <v>266</v>
      </c>
      <c r="C47" s="30" t="s">
        <v>267</v>
      </c>
      <c r="D47" s="31"/>
      <c r="E47" s="32">
        <v>2</v>
      </c>
      <c r="F47" s="30" t="s">
        <v>18</v>
      </c>
      <c r="G47" s="30" t="s">
        <v>19</v>
      </c>
      <c r="H47" s="33">
        <v>6400</v>
      </c>
      <c r="I47" s="33">
        <v>6080</v>
      </c>
      <c r="J47" s="33">
        <v>320</v>
      </c>
      <c r="K47" s="33">
        <v>6400</v>
      </c>
      <c r="L47" s="33">
        <v>6080</v>
      </c>
      <c r="M47" s="33">
        <v>320</v>
      </c>
      <c r="N47" s="33" t="s">
        <v>268</v>
      </c>
      <c r="O47" s="7" t="s">
        <v>288</v>
      </c>
    </row>
    <row r="48" s="3" customFormat="1" customHeight="1" spans="1:15">
      <c r="A48" s="31" t="s">
        <v>351</v>
      </c>
      <c r="B48" s="31" t="s">
        <v>352</v>
      </c>
      <c r="C48" s="31" t="s">
        <v>107</v>
      </c>
      <c r="D48" s="31"/>
      <c r="E48" s="32">
        <v>1</v>
      </c>
      <c r="F48" s="30" t="s">
        <v>18</v>
      </c>
      <c r="G48" s="31" t="s">
        <v>19</v>
      </c>
      <c r="H48" s="33">
        <v>1150</v>
      </c>
      <c r="I48" s="33">
        <v>1092.5</v>
      </c>
      <c r="J48" s="33">
        <v>57.5</v>
      </c>
      <c r="K48" s="33">
        <v>1150</v>
      </c>
      <c r="L48" s="33">
        <v>1092.5</v>
      </c>
      <c r="M48" s="33">
        <v>57.5</v>
      </c>
      <c r="N48" s="33" t="s">
        <v>353</v>
      </c>
      <c r="O48" s="7" t="s">
        <v>288</v>
      </c>
    </row>
    <row r="49" s="3" customFormat="1" customHeight="1" spans="1:15">
      <c r="A49" s="31" t="s">
        <v>354</v>
      </c>
      <c r="B49" s="31" t="s">
        <v>269</v>
      </c>
      <c r="C49" s="31" t="s">
        <v>36</v>
      </c>
      <c r="D49" s="31"/>
      <c r="E49" s="32">
        <v>1</v>
      </c>
      <c r="F49" s="30" t="s">
        <v>18</v>
      </c>
      <c r="G49" s="31" t="s">
        <v>19</v>
      </c>
      <c r="H49" s="33">
        <v>3500</v>
      </c>
      <c r="I49" s="33">
        <v>3325</v>
      </c>
      <c r="J49" s="33">
        <v>175</v>
      </c>
      <c r="K49" s="33">
        <v>3500</v>
      </c>
      <c r="L49" s="33">
        <v>3325</v>
      </c>
      <c r="M49" s="33">
        <v>175</v>
      </c>
      <c r="N49" s="33" t="s">
        <v>270</v>
      </c>
      <c r="O49" s="7" t="s">
        <v>288</v>
      </c>
    </row>
    <row r="50" s="3" customFormat="1" customHeight="1" spans="1:15">
      <c r="A50" s="31" t="s">
        <v>355</v>
      </c>
      <c r="B50" s="31" t="s">
        <v>285</v>
      </c>
      <c r="C50" s="30" t="s">
        <v>36</v>
      </c>
      <c r="D50" s="31"/>
      <c r="E50" s="32">
        <v>1</v>
      </c>
      <c r="F50" s="30" t="s">
        <v>18</v>
      </c>
      <c r="G50" s="30" t="s">
        <v>19</v>
      </c>
      <c r="H50" s="33">
        <v>3500</v>
      </c>
      <c r="I50" s="33">
        <v>3325</v>
      </c>
      <c r="J50" s="33">
        <v>175</v>
      </c>
      <c r="K50" s="33">
        <v>3500</v>
      </c>
      <c r="L50" s="33">
        <v>3325</v>
      </c>
      <c r="M50" s="33">
        <v>175</v>
      </c>
      <c r="N50" s="33" t="s">
        <v>270</v>
      </c>
      <c r="O50" s="7" t="s">
        <v>288</v>
      </c>
    </row>
    <row r="51" s="3" customFormat="1" customHeight="1" spans="1:15">
      <c r="A51" s="31" t="s">
        <v>356</v>
      </c>
      <c r="B51" s="31" t="s">
        <v>357</v>
      </c>
      <c r="C51" s="31" t="s">
        <v>358</v>
      </c>
      <c r="D51" s="31"/>
      <c r="E51" s="32">
        <v>1</v>
      </c>
      <c r="F51" s="30" t="s">
        <v>18</v>
      </c>
      <c r="G51" s="31" t="s">
        <v>19</v>
      </c>
      <c r="H51" s="33">
        <v>3500</v>
      </c>
      <c r="I51" s="33">
        <v>3325</v>
      </c>
      <c r="J51" s="33">
        <v>175</v>
      </c>
      <c r="K51" s="33">
        <v>3500</v>
      </c>
      <c r="L51" s="33">
        <v>3325</v>
      </c>
      <c r="M51" s="33">
        <v>175</v>
      </c>
      <c r="N51" s="33" t="s">
        <v>359</v>
      </c>
      <c r="O51" s="7" t="s">
        <v>288</v>
      </c>
    </row>
    <row r="52" s="3" customFormat="1" customHeight="1" spans="1:15">
      <c r="A52" s="31" t="s">
        <v>360</v>
      </c>
      <c r="B52" s="31" t="s">
        <v>361</v>
      </c>
      <c r="C52" s="31" t="s">
        <v>358</v>
      </c>
      <c r="D52" s="31"/>
      <c r="E52" s="32">
        <v>1</v>
      </c>
      <c r="F52" s="30" t="s">
        <v>18</v>
      </c>
      <c r="G52" s="31" t="s">
        <v>19</v>
      </c>
      <c r="H52" s="33">
        <v>3500</v>
      </c>
      <c r="I52" s="33">
        <v>3325</v>
      </c>
      <c r="J52" s="33">
        <v>175</v>
      </c>
      <c r="K52" s="33">
        <v>3500</v>
      </c>
      <c r="L52" s="33">
        <v>3325</v>
      </c>
      <c r="M52" s="33">
        <v>175</v>
      </c>
      <c r="N52" s="33" t="s">
        <v>359</v>
      </c>
      <c r="O52" s="7" t="s">
        <v>288</v>
      </c>
    </row>
    <row r="53" s="3" customFormat="1" customHeight="1" spans="1:15">
      <c r="A53" s="31" t="s">
        <v>362</v>
      </c>
      <c r="B53" s="31" t="s">
        <v>363</v>
      </c>
      <c r="C53" s="31" t="s">
        <v>364</v>
      </c>
      <c r="D53" s="31"/>
      <c r="E53" s="32">
        <v>1</v>
      </c>
      <c r="F53" s="30" t="s">
        <v>18</v>
      </c>
      <c r="G53" s="31" t="s">
        <v>19</v>
      </c>
      <c r="H53" s="33">
        <v>1250</v>
      </c>
      <c r="I53" s="33">
        <v>1187.5</v>
      </c>
      <c r="J53" s="33">
        <v>62.5</v>
      </c>
      <c r="K53" s="33">
        <v>1250</v>
      </c>
      <c r="L53" s="33">
        <v>1187.5</v>
      </c>
      <c r="M53" s="33">
        <v>62.5</v>
      </c>
      <c r="N53" s="33" t="s">
        <v>365</v>
      </c>
      <c r="O53" s="7" t="s">
        <v>288</v>
      </c>
    </row>
    <row r="54" s="3" customFormat="1" customHeight="1" spans="1:15">
      <c r="A54" s="31" t="s">
        <v>366</v>
      </c>
      <c r="B54" s="31" t="s">
        <v>367</v>
      </c>
      <c r="C54" s="31" t="s">
        <v>368</v>
      </c>
      <c r="D54" s="31"/>
      <c r="E54" s="32">
        <v>1</v>
      </c>
      <c r="F54" s="30" t="s">
        <v>126</v>
      </c>
      <c r="G54" s="31" t="s">
        <v>69</v>
      </c>
      <c r="H54" s="33">
        <v>850</v>
      </c>
      <c r="I54" s="33">
        <v>807.5</v>
      </c>
      <c r="J54" s="33">
        <v>42.5</v>
      </c>
      <c r="K54" s="33">
        <v>850</v>
      </c>
      <c r="L54" s="33">
        <v>807.5</v>
      </c>
      <c r="M54" s="33">
        <v>42.5</v>
      </c>
      <c r="N54" s="33" t="s">
        <v>369</v>
      </c>
      <c r="O54" s="7" t="s">
        <v>288</v>
      </c>
    </row>
    <row r="55" s="3" customFormat="1" customHeight="1" spans="1:15">
      <c r="A55" s="31" t="s">
        <v>370</v>
      </c>
      <c r="B55" s="31" t="s">
        <v>371</v>
      </c>
      <c r="C55" s="31" t="s">
        <v>327</v>
      </c>
      <c r="D55" s="31"/>
      <c r="E55" s="32">
        <v>1</v>
      </c>
      <c r="F55" s="30" t="s">
        <v>29</v>
      </c>
      <c r="G55" s="31" t="s">
        <v>69</v>
      </c>
      <c r="H55" s="33">
        <v>15200</v>
      </c>
      <c r="I55" s="33">
        <v>14440</v>
      </c>
      <c r="J55" s="33">
        <v>760</v>
      </c>
      <c r="K55" s="33">
        <v>15200</v>
      </c>
      <c r="L55" s="33">
        <v>14440</v>
      </c>
      <c r="M55" s="33">
        <v>760</v>
      </c>
      <c r="N55" s="33" t="s">
        <v>273</v>
      </c>
      <c r="O55" s="7" t="s">
        <v>288</v>
      </c>
    </row>
    <row r="56" s="3" customFormat="1" customHeight="1" spans="1:15">
      <c r="A56" s="31" t="s">
        <v>372</v>
      </c>
      <c r="B56" s="31" t="s">
        <v>271</v>
      </c>
      <c r="C56" s="30" t="s">
        <v>373</v>
      </c>
      <c r="D56" s="31"/>
      <c r="E56" s="32">
        <v>1</v>
      </c>
      <c r="F56" s="30" t="s">
        <v>29</v>
      </c>
      <c r="G56" s="30" t="s">
        <v>69</v>
      </c>
      <c r="H56" s="33">
        <v>48600</v>
      </c>
      <c r="I56" s="33">
        <v>46170</v>
      </c>
      <c r="J56" s="33">
        <v>2430</v>
      </c>
      <c r="K56" s="33">
        <v>48600</v>
      </c>
      <c r="L56" s="33">
        <v>46170</v>
      </c>
      <c r="M56" s="33">
        <v>2430</v>
      </c>
      <c r="N56" s="33" t="s">
        <v>273</v>
      </c>
      <c r="O56" s="7" t="s">
        <v>288</v>
      </c>
    </row>
    <row r="57" s="3" customFormat="1" customHeight="1" spans="1:15">
      <c r="A57" s="31" t="s">
        <v>374</v>
      </c>
      <c r="B57" s="31" t="s">
        <v>375</v>
      </c>
      <c r="C57" s="31" t="s">
        <v>230</v>
      </c>
      <c r="D57" s="31"/>
      <c r="E57" s="32">
        <v>1</v>
      </c>
      <c r="F57" s="30" t="s">
        <v>29</v>
      </c>
      <c r="G57" s="31" t="s">
        <v>69</v>
      </c>
      <c r="H57" s="33">
        <v>13000</v>
      </c>
      <c r="I57" s="33">
        <v>12350</v>
      </c>
      <c r="J57" s="33">
        <v>650</v>
      </c>
      <c r="K57" s="33">
        <v>13000</v>
      </c>
      <c r="L57" s="33">
        <v>12350</v>
      </c>
      <c r="M57" s="33">
        <v>650</v>
      </c>
      <c r="N57" s="33" t="s">
        <v>273</v>
      </c>
      <c r="O57" s="7" t="s">
        <v>288</v>
      </c>
    </row>
    <row r="58" s="3" customFormat="1" customHeight="1" spans="1:15">
      <c r="A58" s="31" t="s">
        <v>376</v>
      </c>
      <c r="B58" s="31" t="s">
        <v>377</v>
      </c>
      <c r="C58" s="31" t="s">
        <v>299</v>
      </c>
      <c r="D58" s="31"/>
      <c r="E58" s="32">
        <v>1</v>
      </c>
      <c r="F58" s="30" t="s">
        <v>29</v>
      </c>
      <c r="G58" s="31" t="s">
        <v>69</v>
      </c>
      <c r="H58" s="33">
        <v>5280</v>
      </c>
      <c r="I58" s="33">
        <v>5016</v>
      </c>
      <c r="J58" s="33">
        <v>264</v>
      </c>
      <c r="K58" s="33">
        <v>5280</v>
      </c>
      <c r="L58" s="33">
        <v>5016</v>
      </c>
      <c r="M58" s="33">
        <v>264</v>
      </c>
      <c r="N58" s="33" t="s">
        <v>273</v>
      </c>
      <c r="O58" s="7" t="s">
        <v>288</v>
      </c>
    </row>
    <row r="59" s="3" customFormat="1" customHeight="1" spans="1:15">
      <c r="A59" s="31" t="s">
        <v>378</v>
      </c>
      <c r="B59" s="31" t="s">
        <v>379</v>
      </c>
      <c r="C59" s="31" t="s">
        <v>241</v>
      </c>
      <c r="D59" s="31"/>
      <c r="E59" s="32">
        <v>1</v>
      </c>
      <c r="F59" s="30" t="s">
        <v>210</v>
      </c>
      <c r="G59" s="31" t="s">
        <v>69</v>
      </c>
      <c r="H59" s="33">
        <v>11000</v>
      </c>
      <c r="I59" s="33">
        <v>10450</v>
      </c>
      <c r="J59" s="33">
        <v>550</v>
      </c>
      <c r="K59" s="33">
        <v>11000</v>
      </c>
      <c r="L59" s="33">
        <v>10450</v>
      </c>
      <c r="M59" s="33">
        <v>550</v>
      </c>
      <c r="N59" s="33" t="s">
        <v>273</v>
      </c>
      <c r="O59" s="7" t="s">
        <v>288</v>
      </c>
    </row>
    <row r="60" s="3" customFormat="1" customHeight="1" spans="1:15">
      <c r="A60" s="31" t="s">
        <v>380</v>
      </c>
      <c r="B60" s="31" t="s">
        <v>381</v>
      </c>
      <c r="C60" s="31" t="s">
        <v>382</v>
      </c>
      <c r="D60" s="31"/>
      <c r="E60" s="32">
        <v>1</v>
      </c>
      <c r="F60" s="30" t="s">
        <v>68</v>
      </c>
      <c r="G60" s="31" t="s">
        <v>69</v>
      </c>
      <c r="H60" s="33">
        <v>18640</v>
      </c>
      <c r="I60" s="33">
        <v>17708</v>
      </c>
      <c r="J60" s="33">
        <v>932</v>
      </c>
      <c r="K60" s="33">
        <v>18640</v>
      </c>
      <c r="L60" s="33">
        <v>17708</v>
      </c>
      <c r="M60" s="33">
        <v>932</v>
      </c>
      <c r="N60" s="33" t="s">
        <v>273</v>
      </c>
      <c r="O60" s="7" t="s">
        <v>288</v>
      </c>
    </row>
    <row r="61" s="3" customFormat="1" customHeight="1" spans="1:15">
      <c r="A61" s="31" t="s">
        <v>383</v>
      </c>
      <c r="B61" s="31" t="s">
        <v>384</v>
      </c>
      <c r="C61" s="31" t="s">
        <v>304</v>
      </c>
      <c r="D61" s="31"/>
      <c r="E61" s="32">
        <v>1</v>
      </c>
      <c r="F61" s="30" t="s">
        <v>68</v>
      </c>
      <c r="G61" s="31" t="s">
        <v>69</v>
      </c>
      <c r="H61" s="33">
        <v>7080</v>
      </c>
      <c r="I61" s="33">
        <v>6726</v>
      </c>
      <c r="J61" s="33">
        <v>354</v>
      </c>
      <c r="K61" s="33">
        <v>7080</v>
      </c>
      <c r="L61" s="33">
        <v>6726</v>
      </c>
      <c r="M61" s="33">
        <v>354</v>
      </c>
      <c r="N61" s="33" t="s">
        <v>273</v>
      </c>
      <c r="O61" s="7" t="s">
        <v>288</v>
      </c>
    </row>
    <row r="62" s="3" customFormat="1" customHeight="1" spans="1:15">
      <c r="A62" s="31" t="s">
        <v>385</v>
      </c>
      <c r="B62" s="31" t="s">
        <v>386</v>
      </c>
      <c r="C62" s="31" t="s">
        <v>323</v>
      </c>
      <c r="D62" s="31"/>
      <c r="E62" s="32">
        <v>1</v>
      </c>
      <c r="F62" s="30" t="s">
        <v>68</v>
      </c>
      <c r="G62" s="31" t="s">
        <v>69</v>
      </c>
      <c r="H62" s="33">
        <v>960</v>
      </c>
      <c r="I62" s="33">
        <v>912</v>
      </c>
      <c r="J62" s="33">
        <v>48</v>
      </c>
      <c r="K62" s="33">
        <v>960</v>
      </c>
      <c r="L62" s="33">
        <v>912</v>
      </c>
      <c r="M62" s="33">
        <v>48</v>
      </c>
      <c r="N62" s="33" t="s">
        <v>273</v>
      </c>
      <c r="O62" s="7" t="s">
        <v>288</v>
      </c>
    </row>
    <row r="63" s="3" customFormat="1" customHeight="1" spans="1:15">
      <c r="A63" s="31" t="s">
        <v>387</v>
      </c>
      <c r="B63" s="31" t="s">
        <v>388</v>
      </c>
      <c r="C63" s="31" t="s">
        <v>389</v>
      </c>
      <c r="D63" s="31"/>
      <c r="E63" s="32">
        <v>1</v>
      </c>
      <c r="F63" s="30" t="s">
        <v>68</v>
      </c>
      <c r="G63" s="31" t="s">
        <v>69</v>
      </c>
      <c r="H63" s="33">
        <v>1100</v>
      </c>
      <c r="I63" s="33">
        <v>1045</v>
      </c>
      <c r="J63" s="33">
        <v>55</v>
      </c>
      <c r="K63" s="33">
        <v>1100</v>
      </c>
      <c r="L63" s="33">
        <v>1045</v>
      </c>
      <c r="M63" s="33">
        <v>55</v>
      </c>
      <c r="N63" s="33" t="s">
        <v>273</v>
      </c>
      <c r="O63" s="7" t="s">
        <v>288</v>
      </c>
    </row>
    <row r="64" s="3" customFormat="1" customHeight="1" spans="1:15">
      <c r="A64" s="31" t="s">
        <v>390</v>
      </c>
      <c r="B64" s="31" t="s">
        <v>391</v>
      </c>
      <c r="C64" s="31" t="s">
        <v>392</v>
      </c>
      <c r="D64" s="31"/>
      <c r="E64" s="32">
        <v>1</v>
      </c>
      <c r="F64" s="30" t="s">
        <v>68</v>
      </c>
      <c r="G64" s="31" t="s">
        <v>69</v>
      </c>
      <c r="H64" s="33">
        <v>17200</v>
      </c>
      <c r="I64" s="33">
        <v>16340</v>
      </c>
      <c r="J64" s="33">
        <v>860</v>
      </c>
      <c r="K64" s="33">
        <v>17200</v>
      </c>
      <c r="L64" s="33">
        <v>16340</v>
      </c>
      <c r="M64" s="33">
        <v>860</v>
      </c>
      <c r="N64" s="33" t="s">
        <v>273</v>
      </c>
      <c r="O64" s="7" t="s">
        <v>288</v>
      </c>
    </row>
    <row r="65" s="3" customFormat="1" customHeight="1" spans="1:15">
      <c r="A65" s="31" t="s">
        <v>393</v>
      </c>
      <c r="B65" s="31" t="s">
        <v>394</v>
      </c>
      <c r="C65" s="31" t="s">
        <v>323</v>
      </c>
      <c r="D65" s="31"/>
      <c r="E65" s="32">
        <v>1</v>
      </c>
      <c r="F65" s="30" t="s">
        <v>68</v>
      </c>
      <c r="G65" s="31" t="s">
        <v>69</v>
      </c>
      <c r="H65" s="33">
        <v>1920</v>
      </c>
      <c r="I65" s="33">
        <v>1824</v>
      </c>
      <c r="J65" s="33">
        <v>96</v>
      </c>
      <c r="K65" s="33">
        <v>1920</v>
      </c>
      <c r="L65" s="33">
        <v>1824</v>
      </c>
      <c r="M65" s="33">
        <v>96</v>
      </c>
      <c r="N65" s="33" t="s">
        <v>273</v>
      </c>
      <c r="O65" s="7" t="s">
        <v>288</v>
      </c>
    </row>
    <row r="66" s="3" customFormat="1" customHeight="1" spans="1:15">
      <c r="A66" s="31" t="s">
        <v>395</v>
      </c>
      <c r="B66" s="31" t="s">
        <v>396</v>
      </c>
      <c r="C66" s="31" t="s">
        <v>397</v>
      </c>
      <c r="D66" s="31"/>
      <c r="E66" s="32">
        <v>1</v>
      </c>
      <c r="F66" s="30" t="s">
        <v>68</v>
      </c>
      <c r="G66" s="31" t="s">
        <v>69</v>
      </c>
      <c r="H66" s="33">
        <v>9600</v>
      </c>
      <c r="I66" s="33">
        <v>9120</v>
      </c>
      <c r="J66" s="33">
        <v>480</v>
      </c>
      <c r="K66" s="33">
        <v>9600</v>
      </c>
      <c r="L66" s="33">
        <v>9120</v>
      </c>
      <c r="M66" s="33">
        <v>480</v>
      </c>
      <c r="N66" s="33" t="s">
        <v>273</v>
      </c>
      <c r="O66" s="7" t="s">
        <v>288</v>
      </c>
    </row>
    <row r="67" s="3" customFormat="1" customHeight="1" spans="1:15">
      <c r="A67" s="31" t="s">
        <v>398</v>
      </c>
      <c r="B67" s="31" t="s">
        <v>399</v>
      </c>
      <c r="C67" s="31" t="s">
        <v>241</v>
      </c>
      <c r="D67" s="31"/>
      <c r="E67" s="32">
        <v>1</v>
      </c>
      <c r="F67" s="30" t="s">
        <v>68</v>
      </c>
      <c r="G67" s="31" t="s">
        <v>69</v>
      </c>
      <c r="H67" s="33">
        <v>3440</v>
      </c>
      <c r="I67" s="33">
        <v>3268</v>
      </c>
      <c r="J67" s="33">
        <v>172</v>
      </c>
      <c r="K67" s="33">
        <v>3440</v>
      </c>
      <c r="L67" s="33">
        <v>3268</v>
      </c>
      <c r="M67" s="33">
        <v>172</v>
      </c>
      <c r="N67" s="33" t="s">
        <v>273</v>
      </c>
      <c r="O67" s="7" t="s">
        <v>288</v>
      </c>
    </row>
    <row r="68" s="3" customFormat="1" customHeight="1" spans="1:15">
      <c r="A68" s="31" t="s">
        <v>400</v>
      </c>
      <c r="B68" s="31" t="s">
        <v>401</v>
      </c>
      <c r="C68" s="31" t="s">
        <v>402</v>
      </c>
      <c r="D68" s="31"/>
      <c r="E68" s="32">
        <v>1</v>
      </c>
      <c r="F68" s="30" t="s">
        <v>210</v>
      </c>
      <c r="G68" s="31" t="s">
        <v>69</v>
      </c>
      <c r="H68" s="33">
        <v>2380</v>
      </c>
      <c r="I68" s="33">
        <v>2261</v>
      </c>
      <c r="J68" s="33">
        <v>119</v>
      </c>
      <c r="K68" s="33">
        <v>2380</v>
      </c>
      <c r="L68" s="33">
        <v>2261</v>
      </c>
      <c r="M68" s="33">
        <v>119</v>
      </c>
      <c r="N68" s="33" t="s">
        <v>273</v>
      </c>
      <c r="O68" s="7" t="s">
        <v>288</v>
      </c>
    </row>
    <row r="69" s="3" customFormat="1" customHeight="1" spans="1:15">
      <c r="A69" s="31" t="s">
        <v>403</v>
      </c>
      <c r="B69" s="31" t="s">
        <v>404</v>
      </c>
      <c r="C69" s="31" t="s">
        <v>405</v>
      </c>
      <c r="D69" s="31"/>
      <c r="E69" s="32">
        <v>1</v>
      </c>
      <c r="F69" s="30" t="s">
        <v>18</v>
      </c>
      <c r="G69" s="31" t="s">
        <v>19</v>
      </c>
      <c r="H69" s="33">
        <v>4800</v>
      </c>
      <c r="I69" s="33">
        <v>4560</v>
      </c>
      <c r="J69" s="33">
        <v>240</v>
      </c>
      <c r="K69" s="33">
        <v>4800</v>
      </c>
      <c r="L69" s="33">
        <v>4560</v>
      </c>
      <c r="M69" s="33">
        <v>240</v>
      </c>
      <c r="N69" s="33" t="s">
        <v>273</v>
      </c>
      <c r="O69" s="7" t="s">
        <v>288</v>
      </c>
    </row>
    <row r="70" s="3" customFormat="1" customHeight="1" spans="1:15">
      <c r="A70" s="31" t="s">
        <v>406</v>
      </c>
      <c r="B70" s="31" t="s">
        <v>407</v>
      </c>
      <c r="C70" s="31" t="s">
        <v>408</v>
      </c>
      <c r="D70" s="31"/>
      <c r="E70" s="32">
        <v>1</v>
      </c>
      <c r="F70" s="30" t="s">
        <v>18</v>
      </c>
      <c r="G70" s="31" t="s">
        <v>19</v>
      </c>
      <c r="H70" s="33">
        <v>5160</v>
      </c>
      <c r="I70" s="33">
        <v>4902</v>
      </c>
      <c r="J70" s="33">
        <v>258</v>
      </c>
      <c r="K70" s="33">
        <v>5160</v>
      </c>
      <c r="L70" s="33">
        <v>4902</v>
      </c>
      <c r="M70" s="33">
        <v>258</v>
      </c>
      <c r="N70" s="33" t="s">
        <v>273</v>
      </c>
      <c r="O70" s="7" t="s">
        <v>288</v>
      </c>
    </row>
    <row r="71" s="3" customFormat="1" customHeight="1" spans="1:15">
      <c r="A71" s="31" t="s">
        <v>409</v>
      </c>
      <c r="B71" s="31" t="s">
        <v>410</v>
      </c>
      <c r="C71" s="31" t="s">
        <v>36</v>
      </c>
      <c r="D71" s="31"/>
      <c r="E71" s="32">
        <v>1</v>
      </c>
      <c r="F71" s="30" t="s">
        <v>18</v>
      </c>
      <c r="G71" s="31" t="s">
        <v>19</v>
      </c>
      <c r="H71" s="33">
        <v>4900</v>
      </c>
      <c r="I71" s="33">
        <v>4655</v>
      </c>
      <c r="J71" s="33">
        <v>245</v>
      </c>
      <c r="K71" s="33">
        <v>4900</v>
      </c>
      <c r="L71" s="33">
        <v>4655</v>
      </c>
      <c r="M71" s="33">
        <v>245</v>
      </c>
      <c r="N71" s="33" t="s">
        <v>273</v>
      </c>
      <c r="O71" s="7" t="s">
        <v>288</v>
      </c>
    </row>
    <row r="72" s="3" customFormat="1" customHeight="1" spans="1:15">
      <c r="A72" s="31" t="s">
        <v>411</v>
      </c>
      <c r="B72" s="31" t="s">
        <v>412</v>
      </c>
      <c r="C72" s="31" t="s">
        <v>413</v>
      </c>
      <c r="D72" s="31"/>
      <c r="E72" s="32">
        <v>1</v>
      </c>
      <c r="F72" s="30" t="s">
        <v>18</v>
      </c>
      <c r="G72" s="31" t="s">
        <v>69</v>
      </c>
      <c r="H72" s="33">
        <v>870</v>
      </c>
      <c r="I72" s="33">
        <v>826.5</v>
      </c>
      <c r="J72" s="33">
        <v>43.5</v>
      </c>
      <c r="K72" s="33">
        <v>870</v>
      </c>
      <c r="L72" s="33">
        <v>826.5</v>
      </c>
      <c r="M72" s="33">
        <v>43.5</v>
      </c>
      <c r="N72" s="33" t="s">
        <v>273</v>
      </c>
      <c r="O72" s="7" t="s">
        <v>288</v>
      </c>
    </row>
    <row r="73" s="3" customFormat="1" customHeight="1" spans="1:15">
      <c r="A73" s="31" t="s">
        <v>414</v>
      </c>
      <c r="B73" s="31" t="s">
        <v>415</v>
      </c>
      <c r="C73" s="31" t="s">
        <v>36</v>
      </c>
      <c r="D73" s="31"/>
      <c r="E73" s="32">
        <v>1</v>
      </c>
      <c r="F73" s="30" t="s">
        <v>18</v>
      </c>
      <c r="G73" s="31" t="s">
        <v>19</v>
      </c>
      <c r="H73" s="33">
        <v>4350</v>
      </c>
      <c r="I73" s="33">
        <v>4132.5</v>
      </c>
      <c r="J73" s="33">
        <v>217.5</v>
      </c>
      <c r="K73" s="33">
        <v>4350</v>
      </c>
      <c r="L73" s="33">
        <v>4132.5</v>
      </c>
      <c r="M73" s="33">
        <v>217.5</v>
      </c>
      <c r="N73" s="33" t="s">
        <v>273</v>
      </c>
      <c r="O73" s="7" t="s">
        <v>288</v>
      </c>
    </row>
    <row r="74" s="3" customFormat="1" customHeight="1" spans="1:15">
      <c r="A74" s="31" t="s">
        <v>416</v>
      </c>
      <c r="B74" s="31" t="s">
        <v>417</v>
      </c>
      <c r="C74" s="31" t="s">
        <v>418</v>
      </c>
      <c r="D74" s="31"/>
      <c r="E74" s="32">
        <v>1</v>
      </c>
      <c r="F74" s="30" t="s">
        <v>18</v>
      </c>
      <c r="G74" s="31" t="s">
        <v>19</v>
      </c>
      <c r="H74" s="33">
        <v>830</v>
      </c>
      <c r="I74" s="33">
        <v>788.5</v>
      </c>
      <c r="J74" s="33">
        <v>41.5</v>
      </c>
      <c r="K74" s="33">
        <v>830</v>
      </c>
      <c r="L74" s="33">
        <v>788.5</v>
      </c>
      <c r="M74" s="33">
        <v>41.5</v>
      </c>
      <c r="N74" s="33" t="s">
        <v>273</v>
      </c>
      <c r="O74" s="7" t="s">
        <v>288</v>
      </c>
    </row>
    <row r="75" s="3" customFormat="1" customHeight="1" spans="1:15">
      <c r="A75" s="31" t="s">
        <v>419</v>
      </c>
      <c r="B75" s="31" t="s">
        <v>420</v>
      </c>
      <c r="C75" s="31" t="s">
        <v>36</v>
      </c>
      <c r="D75" s="31"/>
      <c r="E75" s="32">
        <v>1</v>
      </c>
      <c r="F75" s="30" t="s">
        <v>18</v>
      </c>
      <c r="G75" s="31" t="s">
        <v>19</v>
      </c>
      <c r="H75" s="33">
        <v>6600</v>
      </c>
      <c r="I75" s="33">
        <v>6270</v>
      </c>
      <c r="J75" s="33">
        <v>330</v>
      </c>
      <c r="K75" s="33">
        <v>6600</v>
      </c>
      <c r="L75" s="33">
        <v>6270</v>
      </c>
      <c r="M75" s="33">
        <v>330</v>
      </c>
      <c r="N75" s="33" t="s">
        <v>421</v>
      </c>
      <c r="O75" s="7" t="s">
        <v>288</v>
      </c>
    </row>
    <row r="76" s="3" customFormat="1" customHeight="1" spans="1:15">
      <c r="A76" s="10"/>
      <c r="B76" s="10"/>
      <c r="C76" s="10" t="s">
        <v>46</v>
      </c>
      <c r="D76" s="10"/>
      <c r="E76" s="10">
        <f>SUM(E5:E75)</f>
        <v>80</v>
      </c>
      <c r="F76" s="10"/>
      <c r="G76" s="10"/>
      <c r="H76" s="10">
        <f t="shared" ref="H76:M76" si="0">SUM(H5:H75)</f>
        <v>447000</v>
      </c>
      <c r="I76" s="10">
        <f t="shared" si="0"/>
        <v>424789</v>
      </c>
      <c r="J76" s="10">
        <f t="shared" si="0"/>
        <v>22211</v>
      </c>
      <c r="K76" s="10">
        <f t="shared" si="0"/>
        <v>447000</v>
      </c>
      <c r="L76" s="10">
        <f t="shared" si="0"/>
        <v>424789</v>
      </c>
      <c r="M76" s="10">
        <f t="shared" si="0"/>
        <v>22211</v>
      </c>
      <c r="N76" s="10"/>
      <c r="O76" s="10"/>
    </row>
  </sheetData>
  <autoFilter ref="A4:O76">
    <extLst/>
  </autoFilter>
  <mergeCells count="1">
    <mergeCell ref="A2:O2"/>
  </mergeCells>
  <pageMargins left="0.7" right="0.7" top="0.354166666666667" bottom="0.432638888888889" header="0.3" footer="0.3"/>
  <pageSetup paperSize="9" scale="9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abSelected="1" workbookViewId="0">
      <selection activeCell="U16" sqref="U16"/>
    </sheetView>
  </sheetViews>
  <sheetFormatPr defaultColWidth="9" defaultRowHeight="29" customHeight="1"/>
  <cols>
    <col min="1" max="1" width="9" style="4"/>
    <col min="2" max="2" width="9.825" style="4" customWidth="1"/>
    <col min="3" max="3" width="20.8916666666667" style="4" customWidth="1"/>
    <col min="4" max="4" width="12.3083333333333" style="4" customWidth="1"/>
    <col min="5" max="6" width="9" style="4"/>
    <col min="7" max="7" width="10.875" style="4" customWidth="1"/>
    <col min="8" max="8" width="9" style="4" hidden="1" customWidth="1"/>
    <col min="9" max="9" width="1.58333333333333" style="4" hidden="1" customWidth="1"/>
    <col min="10" max="10" width="0.816666666666667" style="4" hidden="1" customWidth="1"/>
    <col min="11" max="11" width="10.875" style="4" customWidth="1"/>
    <col min="12" max="12" width="14.075" style="4" customWidth="1"/>
    <col min="13" max="13" width="11.5833333333333" style="4" customWidth="1"/>
    <col min="14" max="14" width="12.825" style="4" customWidth="1"/>
    <col min="15" max="15" width="13.25" style="4" customWidth="1"/>
    <col min="16" max="18" width="9" style="4" hidden="1" customWidth="1"/>
    <col min="19" max="19" width="3.95" style="4" hidden="1" customWidth="1"/>
    <col min="20" max="16384" width="9" style="4"/>
  </cols>
  <sheetData>
    <row r="1" s="1" customFormat="1" ht="26" customHeight="1" spans="1:1">
      <c r="A1" s="1" t="s">
        <v>422</v>
      </c>
    </row>
    <row r="2" s="1" customFormat="1" customHeight="1" spans="1:15">
      <c r="A2" s="5" t="s">
        <v>423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2" customFormat="1" ht="22" customHeight="1" spans="1: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M3" s="6"/>
      <c r="N3" s="2" t="s">
        <v>2</v>
      </c>
      <c r="O3" s="6"/>
    </row>
    <row r="4" s="3" customFormat="1" customHeight="1" spans="1:15">
      <c r="A4" s="7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49</v>
      </c>
      <c r="I4" s="9" t="s">
        <v>50</v>
      </c>
      <c r="J4" s="23" t="s">
        <v>51</v>
      </c>
      <c r="K4" s="9" t="s">
        <v>52</v>
      </c>
      <c r="L4" s="9" t="s">
        <v>11</v>
      </c>
      <c r="M4" s="16" t="s">
        <v>12</v>
      </c>
      <c r="N4" s="23" t="s">
        <v>13</v>
      </c>
      <c r="O4" s="24" t="s">
        <v>14</v>
      </c>
    </row>
    <row r="5" s="3" customFormat="1" customHeight="1" spans="1:19">
      <c r="A5" s="10">
        <v>1</v>
      </c>
      <c r="B5" s="11" t="s">
        <v>16</v>
      </c>
      <c r="C5" s="9" t="s">
        <v>424</v>
      </c>
      <c r="D5" s="12"/>
      <c r="E5" s="13">
        <v>1</v>
      </c>
      <c r="F5" s="9" t="s">
        <v>29</v>
      </c>
      <c r="G5" s="9" t="s">
        <v>19</v>
      </c>
      <c r="H5" s="14">
        <v>22000</v>
      </c>
      <c r="I5" s="14">
        <v>20900</v>
      </c>
      <c r="J5" s="14">
        <v>1100</v>
      </c>
      <c r="K5" s="14">
        <v>22000</v>
      </c>
      <c r="L5" s="14">
        <v>20900</v>
      </c>
      <c r="M5" s="14">
        <v>1100</v>
      </c>
      <c r="N5" s="25" t="s">
        <v>425</v>
      </c>
      <c r="O5" s="24" t="s">
        <v>21</v>
      </c>
      <c r="P5" s="3">
        <f>VLOOKUP($B$5,[3]卡片台账!$B:$M,12,0)</f>
        <v>22000</v>
      </c>
      <c r="Q5" s="3">
        <f>VLOOKUP($B5,[3]卡片台账!$B:$N,13,0)</f>
        <v>20900</v>
      </c>
      <c r="R5" s="3">
        <f>VLOOKUP($B5,[3]卡片台账!$B:$Q,16,0)</f>
        <v>1100</v>
      </c>
      <c r="S5" s="3">
        <f>R5-M5</f>
        <v>0</v>
      </c>
    </row>
    <row r="6" s="3" customFormat="1" customHeight="1" spans="1:19">
      <c r="A6" s="10">
        <v>2</v>
      </c>
      <c r="B6" s="11" t="s">
        <v>23</v>
      </c>
      <c r="C6" s="9" t="s">
        <v>426</v>
      </c>
      <c r="D6" s="9" t="s">
        <v>427</v>
      </c>
      <c r="E6" s="13">
        <v>1</v>
      </c>
      <c r="F6" s="9" t="s">
        <v>18</v>
      </c>
      <c r="G6" s="9" t="s">
        <v>19</v>
      </c>
      <c r="H6" s="14">
        <v>4600</v>
      </c>
      <c r="I6" s="14">
        <v>4370</v>
      </c>
      <c r="J6" s="14">
        <v>230</v>
      </c>
      <c r="K6" s="14">
        <v>4600</v>
      </c>
      <c r="L6" s="14">
        <v>4370</v>
      </c>
      <c r="M6" s="14">
        <v>230</v>
      </c>
      <c r="N6" s="25" t="s">
        <v>428</v>
      </c>
      <c r="O6" s="24" t="s">
        <v>21</v>
      </c>
      <c r="P6" s="3">
        <f>VLOOKUP(B6,[3]卡片台账!$B:$M,12,0)</f>
        <v>4600</v>
      </c>
      <c r="Q6" s="3">
        <f>VLOOKUP($B6,[3]卡片台账!$B:$N,13,0)</f>
        <v>4370</v>
      </c>
      <c r="R6" s="3">
        <f>VLOOKUP($B6,[3]卡片台账!$B:$Q,16,0)</f>
        <v>230</v>
      </c>
      <c r="S6" s="3">
        <f t="shared" ref="S6:S24" si="0">R6-M6</f>
        <v>0</v>
      </c>
    </row>
    <row r="7" s="3" customFormat="1" customHeight="1" spans="1:19">
      <c r="A7" s="10">
        <v>3</v>
      </c>
      <c r="B7" s="11" t="s">
        <v>38</v>
      </c>
      <c r="C7" s="9" t="s">
        <v>429</v>
      </c>
      <c r="D7" s="12" t="s">
        <v>430</v>
      </c>
      <c r="E7" s="13">
        <v>1</v>
      </c>
      <c r="F7" s="9" t="s">
        <v>18</v>
      </c>
      <c r="G7" s="9" t="s">
        <v>19</v>
      </c>
      <c r="H7" s="14">
        <v>2950</v>
      </c>
      <c r="I7" s="14">
        <v>2802.5</v>
      </c>
      <c r="J7" s="14">
        <v>147.5</v>
      </c>
      <c r="K7" s="14">
        <v>2950</v>
      </c>
      <c r="L7" s="14">
        <v>2802.5</v>
      </c>
      <c r="M7" s="14">
        <v>147.5</v>
      </c>
      <c r="N7" s="25" t="s">
        <v>431</v>
      </c>
      <c r="O7" s="24" t="s">
        <v>21</v>
      </c>
      <c r="P7" s="3">
        <f>VLOOKUP(B7,[3]卡片台账!$B:$M,12,0)</f>
        <v>2950</v>
      </c>
      <c r="Q7" s="3">
        <f>VLOOKUP($B7,[3]卡片台账!$B:$N,13,0)</f>
        <v>2802.5</v>
      </c>
      <c r="R7" s="3">
        <f>VLOOKUP($B7,[3]卡片台账!$B:$Q,16,0)</f>
        <v>147.5</v>
      </c>
      <c r="S7" s="3">
        <f t="shared" si="0"/>
        <v>0</v>
      </c>
    </row>
    <row r="8" s="3" customFormat="1" customHeight="1" spans="1:19">
      <c r="A8" s="10">
        <v>4</v>
      </c>
      <c r="B8" s="11" t="s">
        <v>43</v>
      </c>
      <c r="C8" s="9" t="s">
        <v>432</v>
      </c>
      <c r="D8" s="9" t="s">
        <v>433</v>
      </c>
      <c r="E8" s="13">
        <v>1</v>
      </c>
      <c r="F8" s="9" t="s">
        <v>18</v>
      </c>
      <c r="G8" s="9" t="s">
        <v>19</v>
      </c>
      <c r="H8" s="14">
        <v>2950</v>
      </c>
      <c r="I8" s="14">
        <v>2802.5</v>
      </c>
      <c r="J8" s="14">
        <v>147.5</v>
      </c>
      <c r="K8" s="14">
        <v>2950</v>
      </c>
      <c r="L8" s="14">
        <v>2802.5</v>
      </c>
      <c r="M8" s="14">
        <v>147.5</v>
      </c>
      <c r="N8" s="25" t="s">
        <v>434</v>
      </c>
      <c r="O8" s="24" t="s">
        <v>21</v>
      </c>
      <c r="P8" s="3">
        <f>VLOOKUP(B8,[3]卡片台账!$B:$M,12,0)</f>
        <v>2950</v>
      </c>
      <c r="Q8" s="3">
        <f>VLOOKUP($B8,[3]卡片台账!$B:$N,13,0)</f>
        <v>2802.5</v>
      </c>
      <c r="R8" s="3">
        <f>VLOOKUP($B8,[3]卡片台账!$B:$Q,16,0)</f>
        <v>147.5</v>
      </c>
      <c r="S8" s="3">
        <f t="shared" si="0"/>
        <v>0</v>
      </c>
    </row>
    <row r="9" s="3" customFormat="1" customHeight="1" spans="1:19">
      <c r="A9" s="10">
        <v>5</v>
      </c>
      <c r="B9" s="11" t="s">
        <v>62</v>
      </c>
      <c r="C9" s="9" t="s">
        <v>435</v>
      </c>
      <c r="D9" s="9" t="s">
        <v>436</v>
      </c>
      <c r="E9" s="13">
        <v>1</v>
      </c>
      <c r="F9" s="9" t="s">
        <v>18</v>
      </c>
      <c r="G9" s="9" t="s">
        <v>19</v>
      </c>
      <c r="H9" s="14">
        <v>3000</v>
      </c>
      <c r="I9" s="14">
        <v>2850</v>
      </c>
      <c r="J9" s="14">
        <v>150</v>
      </c>
      <c r="K9" s="14">
        <v>3000</v>
      </c>
      <c r="L9" s="14">
        <v>2850</v>
      </c>
      <c r="M9" s="14">
        <v>150</v>
      </c>
      <c r="N9" s="25" t="s">
        <v>437</v>
      </c>
      <c r="O9" s="24" t="s">
        <v>21</v>
      </c>
      <c r="P9" s="3">
        <f>VLOOKUP(B9,[3]卡片台账!$B:$M,12,0)</f>
        <v>3000</v>
      </c>
      <c r="Q9" s="3">
        <f>VLOOKUP($B9,[3]卡片台账!$B:$N,13,0)</f>
        <v>2850</v>
      </c>
      <c r="R9" s="3">
        <f>VLOOKUP($B9,[3]卡片台账!$B:$Q,16,0)</f>
        <v>150</v>
      </c>
      <c r="S9" s="3">
        <f t="shared" si="0"/>
        <v>0</v>
      </c>
    </row>
    <row r="10" s="3" customFormat="1" customHeight="1" spans="1:19">
      <c r="A10" s="10">
        <v>6</v>
      </c>
      <c r="B10" s="11" t="s">
        <v>106</v>
      </c>
      <c r="C10" s="9" t="s">
        <v>438</v>
      </c>
      <c r="D10" s="9" t="s">
        <v>439</v>
      </c>
      <c r="E10" s="13">
        <v>1</v>
      </c>
      <c r="F10" s="9" t="s">
        <v>18</v>
      </c>
      <c r="G10" s="9" t="s">
        <v>19</v>
      </c>
      <c r="H10" s="14">
        <v>3000</v>
      </c>
      <c r="I10" s="14">
        <v>2850</v>
      </c>
      <c r="J10" s="14">
        <v>150</v>
      </c>
      <c r="K10" s="14">
        <v>3000</v>
      </c>
      <c r="L10" s="14">
        <v>2850</v>
      </c>
      <c r="M10" s="14">
        <v>150</v>
      </c>
      <c r="N10" s="25" t="s">
        <v>440</v>
      </c>
      <c r="O10" s="24" t="s">
        <v>21</v>
      </c>
      <c r="P10" s="3">
        <f>VLOOKUP(B10,[3]卡片台账!$B:$M,12,0)</f>
        <v>3000</v>
      </c>
      <c r="Q10" s="3">
        <f>VLOOKUP($B10,[3]卡片台账!$B:$N,13,0)</f>
        <v>2850</v>
      </c>
      <c r="R10" s="3">
        <f>VLOOKUP($B10,[3]卡片台账!$B:$Q,16,0)</f>
        <v>150</v>
      </c>
      <c r="S10" s="3">
        <f t="shared" si="0"/>
        <v>0</v>
      </c>
    </row>
    <row r="11" s="3" customFormat="1" customHeight="1" spans="1:19">
      <c r="A11" s="10">
        <v>7</v>
      </c>
      <c r="B11" s="11" t="s">
        <v>35</v>
      </c>
      <c r="C11" s="9" t="s">
        <v>441</v>
      </c>
      <c r="D11" s="9" t="s">
        <v>442</v>
      </c>
      <c r="E11" s="13">
        <v>1</v>
      </c>
      <c r="F11" s="9" t="s">
        <v>18</v>
      </c>
      <c r="G11" s="9" t="s">
        <v>19</v>
      </c>
      <c r="H11" s="14">
        <v>2500</v>
      </c>
      <c r="I11" s="14">
        <v>2375</v>
      </c>
      <c r="J11" s="14">
        <v>125</v>
      </c>
      <c r="K11" s="14">
        <v>2500</v>
      </c>
      <c r="L11" s="14">
        <v>2375</v>
      </c>
      <c r="M11" s="14">
        <v>125</v>
      </c>
      <c r="N11" s="25" t="s">
        <v>443</v>
      </c>
      <c r="O11" s="24" t="s">
        <v>21</v>
      </c>
      <c r="P11" s="3">
        <f>VLOOKUP(B11,[3]卡片台账!$B:$M,12,0)</f>
        <v>2500</v>
      </c>
      <c r="Q11" s="3">
        <f>VLOOKUP($B11,[3]卡片台账!$B:$N,13,0)</f>
        <v>2375</v>
      </c>
      <c r="R11" s="3">
        <f>VLOOKUP($B11,[3]卡片台账!$B:$Q,16,0)</f>
        <v>125</v>
      </c>
      <c r="S11" s="3">
        <f t="shared" si="0"/>
        <v>0</v>
      </c>
    </row>
    <row r="12" s="3" customFormat="1" customHeight="1" spans="1:19">
      <c r="A12" s="10">
        <v>8</v>
      </c>
      <c r="B12" s="11" t="s">
        <v>27</v>
      </c>
      <c r="C12" s="12" t="s">
        <v>444</v>
      </c>
      <c r="D12" s="12" t="s">
        <v>445</v>
      </c>
      <c r="E12" s="13">
        <v>1</v>
      </c>
      <c r="F12" s="9" t="s">
        <v>18</v>
      </c>
      <c r="G12" s="9" t="s">
        <v>19</v>
      </c>
      <c r="H12" s="14">
        <v>2600</v>
      </c>
      <c r="I12" s="14">
        <v>2470</v>
      </c>
      <c r="J12" s="14">
        <v>130</v>
      </c>
      <c r="K12" s="14">
        <v>2600</v>
      </c>
      <c r="L12" s="14">
        <v>2470</v>
      </c>
      <c r="M12" s="14">
        <v>130</v>
      </c>
      <c r="N12" s="25" t="s">
        <v>446</v>
      </c>
      <c r="O12" s="24" t="s">
        <v>21</v>
      </c>
      <c r="P12" s="3">
        <f>VLOOKUP(B12,[3]卡片台账!$B:$M,12,0)</f>
        <v>2600</v>
      </c>
      <c r="Q12" s="3">
        <f>VLOOKUP($B12,[3]卡片台账!$B:$N,13,0)</f>
        <v>2470</v>
      </c>
      <c r="R12" s="3">
        <f>VLOOKUP($B12,[3]卡片台账!$B:$Q,16,0)</f>
        <v>130</v>
      </c>
      <c r="S12" s="3">
        <f t="shared" si="0"/>
        <v>0</v>
      </c>
    </row>
    <row r="13" s="3" customFormat="1" customHeight="1" spans="1:19">
      <c r="A13" s="10">
        <v>9</v>
      </c>
      <c r="B13" s="11" t="s">
        <v>32</v>
      </c>
      <c r="C13" s="9" t="s">
        <v>447</v>
      </c>
      <c r="D13" s="9" t="s">
        <v>448</v>
      </c>
      <c r="E13" s="13">
        <v>1</v>
      </c>
      <c r="F13" s="9" t="s">
        <v>18</v>
      </c>
      <c r="G13" s="9" t="s">
        <v>19</v>
      </c>
      <c r="H13" s="14">
        <v>2000</v>
      </c>
      <c r="I13" s="14">
        <v>1900</v>
      </c>
      <c r="J13" s="14">
        <v>100</v>
      </c>
      <c r="K13" s="14">
        <v>2000</v>
      </c>
      <c r="L13" s="14">
        <v>1900</v>
      </c>
      <c r="M13" s="14">
        <v>100</v>
      </c>
      <c r="N13" s="25" t="s">
        <v>449</v>
      </c>
      <c r="O13" s="24" t="s">
        <v>21</v>
      </c>
      <c r="P13" s="3">
        <f>VLOOKUP(B13,[3]卡片台账!$B:$M,12,0)</f>
        <v>2000</v>
      </c>
      <c r="Q13" s="3">
        <f>VLOOKUP($B13,[3]卡片台账!$B:$N,13,0)</f>
        <v>1900</v>
      </c>
      <c r="R13" s="3">
        <f>VLOOKUP($B13,[3]卡片台账!$B:$Q,16,0)</f>
        <v>100</v>
      </c>
      <c r="S13" s="3">
        <f t="shared" si="0"/>
        <v>0</v>
      </c>
    </row>
    <row r="14" s="3" customFormat="1" customHeight="1" spans="1:19">
      <c r="A14" s="10">
        <v>10</v>
      </c>
      <c r="B14" s="11" t="s">
        <v>119</v>
      </c>
      <c r="C14" s="9" t="s">
        <v>450</v>
      </c>
      <c r="D14" s="9" t="s">
        <v>451</v>
      </c>
      <c r="E14" s="13">
        <v>1</v>
      </c>
      <c r="F14" s="9" t="s">
        <v>18</v>
      </c>
      <c r="G14" s="9" t="s">
        <v>19</v>
      </c>
      <c r="H14" s="14">
        <v>5299</v>
      </c>
      <c r="I14" s="14">
        <v>5034.05</v>
      </c>
      <c r="J14" s="14">
        <v>264.95</v>
      </c>
      <c r="K14" s="14">
        <v>5299</v>
      </c>
      <c r="L14" s="14">
        <v>5034.05</v>
      </c>
      <c r="M14" s="14">
        <v>264.95</v>
      </c>
      <c r="N14" s="25" t="s">
        <v>452</v>
      </c>
      <c r="O14" s="24" t="s">
        <v>21</v>
      </c>
      <c r="P14" s="3">
        <f>VLOOKUP(B14,[3]卡片台账!$B:$M,12,0)</f>
        <v>5299</v>
      </c>
      <c r="Q14" s="3">
        <f>VLOOKUP($B14,[3]卡片台账!$B:$N,13,0)</f>
        <v>5034.05</v>
      </c>
      <c r="R14" s="3">
        <f>VLOOKUP($B14,[3]卡片台账!$B:$Q,16,0)</f>
        <v>264.95</v>
      </c>
      <c r="S14" s="3">
        <f t="shared" si="0"/>
        <v>0</v>
      </c>
    </row>
    <row r="15" s="3" customFormat="1" customHeight="1" spans="1:19">
      <c r="A15" s="10">
        <v>11</v>
      </c>
      <c r="B15" s="11" t="s">
        <v>129</v>
      </c>
      <c r="C15" s="9" t="s">
        <v>453</v>
      </c>
      <c r="D15" s="12"/>
      <c r="E15" s="13">
        <v>2</v>
      </c>
      <c r="F15" s="9" t="s">
        <v>18</v>
      </c>
      <c r="G15" s="9" t="s">
        <v>19</v>
      </c>
      <c r="H15" s="14">
        <v>4500</v>
      </c>
      <c r="I15" s="14">
        <v>4275</v>
      </c>
      <c r="J15" s="14">
        <v>225</v>
      </c>
      <c r="K15" s="14">
        <v>4500</v>
      </c>
      <c r="L15" s="14">
        <v>4275</v>
      </c>
      <c r="M15" s="14">
        <v>225</v>
      </c>
      <c r="N15" s="25" t="s">
        <v>454</v>
      </c>
      <c r="O15" s="24" t="s">
        <v>21</v>
      </c>
      <c r="P15" s="3">
        <f>VLOOKUP(B15,[3]卡片台账!$B:$M,12,0)</f>
        <v>4500</v>
      </c>
      <c r="Q15" s="3">
        <f>VLOOKUP($B15,[3]卡片台账!$B:$N,13,0)</f>
        <v>4275</v>
      </c>
      <c r="R15" s="3">
        <f>VLOOKUP($B15,[3]卡片台账!$B:$Q,16,0)</f>
        <v>225</v>
      </c>
      <c r="S15" s="3">
        <f t="shared" si="0"/>
        <v>0</v>
      </c>
    </row>
    <row r="16" s="3" customFormat="1" customHeight="1" spans="1:19">
      <c r="A16" s="10">
        <v>12</v>
      </c>
      <c r="B16" s="11" t="s">
        <v>65</v>
      </c>
      <c r="C16" s="9" t="s">
        <v>455</v>
      </c>
      <c r="D16" s="12"/>
      <c r="E16" s="13">
        <v>1</v>
      </c>
      <c r="F16" s="9" t="s">
        <v>29</v>
      </c>
      <c r="G16" s="9" t="s">
        <v>69</v>
      </c>
      <c r="H16" s="14">
        <v>2000</v>
      </c>
      <c r="I16" s="14">
        <v>1900</v>
      </c>
      <c r="J16" s="14">
        <v>100</v>
      </c>
      <c r="K16" s="14">
        <v>2000</v>
      </c>
      <c r="L16" s="14">
        <v>1900</v>
      </c>
      <c r="M16" s="14">
        <v>100</v>
      </c>
      <c r="N16" s="25" t="s">
        <v>456</v>
      </c>
      <c r="O16" s="24" t="s">
        <v>21</v>
      </c>
      <c r="P16" s="3">
        <f>VLOOKUP(B16,[3]卡片台账!$B:$M,12,0)</f>
        <v>2000</v>
      </c>
      <c r="Q16" s="3">
        <f>VLOOKUP($B16,[3]卡片台账!$B:$N,13,0)</f>
        <v>1900</v>
      </c>
      <c r="R16" s="3">
        <f>VLOOKUP($B16,[3]卡片台账!$B:$Q,16,0)</f>
        <v>100</v>
      </c>
      <c r="S16" s="3">
        <f t="shared" si="0"/>
        <v>0</v>
      </c>
    </row>
    <row r="17" s="3" customFormat="1" customHeight="1" spans="1:19">
      <c r="A17" s="10">
        <v>13</v>
      </c>
      <c r="B17" s="11" t="s">
        <v>76</v>
      </c>
      <c r="C17" s="9" t="s">
        <v>457</v>
      </c>
      <c r="D17" s="12"/>
      <c r="E17" s="13">
        <v>4</v>
      </c>
      <c r="F17" s="9" t="s">
        <v>68</v>
      </c>
      <c r="G17" s="9" t="s">
        <v>69</v>
      </c>
      <c r="H17" s="14">
        <v>2000</v>
      </c>
      <c r="I17" s="14">
        <v>1900</v>
      </c>
      <c r="J17" s="14">
        <v>100</v>
      </c>
      <c r="K17" s="14">
        <v>2000</v>
      </c>
      <c r="L17" s="14">
        <v>1900</v>
      </c>
      <c r="M17" s="14">
        <v>100</v>
      </c>
      <c r="N17" s="25" t="s">
        <v>458</v>
      </c>
      <c r="O17" s="24" t="s">
        <v>21</v>
      </c>
      <c r="P17" s="3">
        <f>VLOOKUP(B17,[3]卡片台账!$B:$M,12,0)</f>
        <v>2000</v>
      </c>
      <c r="Q17" s="3">
        <f>VLOOKUP($B17,[3]卡片台账!$B:$N,13,0)</f>
        <v>1900</v>
      </c>
      <c r="R17" s="3">
        <f>VLOOKUP($B17,[3]卡片台账!$B:$Q,16,0)</f>
        <v>100</v>
      </c>
      <c r="S17" s="3">
        <f t="shared" si="0"/>
        <v>0</v>
      </c>
    </row>
    <row r="18" s="3" customFormat="1" customHeight="1" spans="1:19">
      <c r="A18" s="10">
        <v>14</v>
      </c>
      <c r="B18" s="11" t="s">
        <v>81</v>
      </c>
      <c r="C18" s="9" t="s">
        <v>459</v>
      </c>
      <c r="D18" s="12"/>
      <c r="E18" s="13">
        <v>3</v>
      </c>
      <c r="F18" s="9" t="s">
        <v>68</v>
      </c>
      <c r="G18" s="9" t="s">
        <v>69</v>
      </c>
      <c r="H18" s="14">
        <v>1400</v>
      </c>
      <c r="I18" s="14">
        <v>1330</v>
      </c>
      <c r="J18" s="14">
        <v>70</v>
      </c>
      <c r="K18" s="26">
        <v>840</v>
      </c>
      <c r="L18" s="26">
        <v>798</v>
      </c>
      <c r="M18" s="26">
        <v>42</v>
      </c>
      <c r="N18" s="25" t="s">
        <v>460</v>
      </c>
      <c r="O18" s="24" t="s">
        <v>21</v>
      </c>
      <c r="P18" s="3">
        <f>VLOOKUP(B18,[3]卡片台账!$B:$M,12,0)</f>
        <v>1400</v>
      </c>
      <c r="Q18" s="3">
        <f>VLOOKUP($B18,[3]卡片台账!$B:$N,13,0)</f>
        <v>1330</v>
      </c>
      <c r="R18" s="3">
        <f>VLOOKUP($B18,[3]卡片台账!$B:$Q,16,0)</f>
        <v>70</v>
      </c>
      <c r="S18" s="3">
        <f t="shared" si="0"/>
        <v>28</v>
      </c>
    </row>
    <row r="19" s="3" customFormat="1" customHeight="1" spans="1:19">
      <c r="A19" s="10">
        <v>15</v>
      </c>
      <c r="B19" s="11" t="s">
        <v>91</v>
      </c>
      <c r="C19" s="9" t="s">
        <v>461</v>
      </c>
      <c r="D19" s="12"/>
      <c r="E19" s="13">
        <v>2</v>
      </c>
      <c r="F19" s="9" t="s">
        <v>126</v>
      </c>
      <c r="G19" s="9" t="s">
        <v>69</v>
      </c>
      <c r="H19" s="14">
        <v>1800</v>
      </c>
      <c r="I19" s="14">
        <v>1710</v>
      </c>
      <c r="J19" s="14">
        <v>90</v>
      </c>
      <c r="K19" s="14">
        <v>1800</v>
      </c>
      <c r="L19" s="14">
        <v>1710</v>
      </c>
      <c r="M19" s="14">
        <v>90</v>
      </c>
      <c r="N19" s="25" t="s">
        <v>462</v>
      </c>
      <c r="O19" s="24" t="s">
        <v>21</v>
      </c>
      <c r="P19" s="3">
        <f>VLOOKUP(B19,[3]卡片台账!$B:$M,12,0)</f>
        <v>1800</v>
      </c>
      <c r="Q19" s="3">
        <f>VLOOKUP($B19,[3]卡片台账!$B:$N,13,0)</f>
        <v>1710</v>
      </c>
      <c r="R19" s="3">
        <f>VLOOKUP($B19,[3]卡片台账!$B:$Q,16,0)</f>
        <v>90</v>
      </c>
      <c r="S19" s="3">
        <f t="shared" si="0"/>
        <v>0</v>
      </c>
    </row>
    <row r="20" s="3" customFormat="1" customHeight="1" spans="1:19">
      <c r="A20" s="10">
        <v>16</v>
      </c>
      <c r="B20" s="11" t="s">
        <v>96</v>
      </c>
      <c r="C20" s="9" t="s">
        <v>463</v>
      </c>
      <c r="D20" s="12"/>
      <c r="E20" s="13">
        <v>5</v>
      </c>
      <c r="F20" s="9" t="s">
        <v>29</v>
      </c>
      <c r="G20" s="9" t="s">
        <v>69</v>
      </c>
      <c r="H20" s="14">
        <v>4000</v>
      </c>
      <c r="I20" s="14">
        <v>3800</v>
      </c>
      <c r="J20" s="14">
        <v>200</v>
      </c>
      <c r="K20" s="14">
        <v>4000</v>
      </c>
      <c r="L20" s="14">
        <v>3800</v>
      </c>
      <c r="M20" s="14">
        <v>200</v>
      </c>
      <c r="N20" s="25" t="s">
        <v>464</v>
      </c>
      <c r="O20" s="24" t="s">
        <v>21</v>
      </c>
      <c r="P20" s="3">
        <f>VLOOKUP(B20,[3]卡片台账!$B:$M,12,0)</f>
        <v>4000</v>
      </c>
      <c r="Q20" s="3">
        <f>VLOOKUP($B20,[3]卡片台账!$B:$N,13,0)</f>
        <v>3800</v>
      </c>
      <c r="R20" s="3">
        <f>VLOOKUP($B20,[3]卡片台账!$B:$Q,16,0)</f>
        <v>200</v>
      </c>
      <c r="S20" s="3">
        <f t="shared" si="0"/>
        <v>0</v>
      </c>
    </row>
    <row r="21" s="3" customFormat="1" customHeight="1" spans="1:19">
      <c r="A21" s="10">
        <v>17</v>
      </c>
      <c r="B21" s="11" t="s">
        <v>134</v>
      </c>
      <c r="C21" s="9" t="s">
        <v>465</v>
      </c>
      <c r="D21" s="12"/>
      <c r="E21" s="13">
        <v>1</v>
      </c>
      <c r="F21" s="9" t="s">
        <v>18</v>
      </c>
      <c r="G21" s="9" t="s">
        <v>19</v>
      </c>
      <c r="H21" s="14">
        <v>8000</v>
      </c>
      <c r="I21" s="14">
        <v>7600</v>
      </c>
      <c r="J21" s="14">
        <v>400</v>
      </c>
      <c r="K21" s="14">
        <v>8000</v>
      </c>
      <c r="L21" s="14">
        <v>7600</v>
      </c>
      <c r="M21" s="14">
        <v>400</v>
      </c>
      <c r="N21" s="25" t="s">
        <v>466</v>
      </c>
      <c r="O21" s="24" t="s">
        <v>21</v>
      </c>
      <c r="P21" s="3">
        <f>VLOOKUP(B21,[3]卡片台账!$B:$M,12,0)</f>
        <v>8000</v>
      </c>
      <c r="Q21" s="3">
        <f>VLOOKUP($B21,[3]卡片台账!$B:$N,13,0)</f>
        <v>7600</v>
      </c>
      <c r="R21" s="3">
        <f>VLOOKUP($B21,[3]卡片台账!$B:$Q,16,0)</f>
        <v>400</v>
      </c>
      <c r="S21" s="3">
        <f t="shared" si="0"/>
        <v>0</v>
      </c>
    </row>
    <row r="22" s="3" customFormat="1" customHeight="1" spans="1:19">
      <c r="A22" s="10">
        <v>18</v>
      </c>
      <c r="B22" s="11" t="s">
        <v>138</v>
      </c>
      <c r="C22" s="9" t="s">
        <v>467</v>
      </c>
      <c r="D22" s="9" t="s">
        <v>468</v>
      </c>
      <c r="E22" s="13">
        <v>1</v>
      </c>
      <c r="F22" s="9" t="s">
        <v>18</v>
      </c>
      <c r="G22" s="9" t="s">
        <v>19</v>
      </c>
      <c r="H22" s="14">
        <v>7100</v>
      </c>
      <c r="I22" s="14">
        <v>6745</v>
      </c>
      <c r="J22" s="14">
        <v>355</v>
      </c>
      <c r="K22" s="14">
        <v>7100</v>
      </c>
      <c r="L22" s="14">
        <v>6745</v>
      </c>
      <c r="M22" s="14">
        <v>355</v>
      </c>
      <c r="N22" s="25" t="s">
        <v>469</v>
      </c>
      <c r="O22" s="24" t="s">
        <v>21</v>
      </c>
      <c r="P22" s="3">
        <f>VLOOKUP(B22,[3]卡片台账!$B:$M,12,0)</f>
        <v>7100</v>
      </c>
      <c r="Q22" s="3">
        <f>VLOOKUP($B22,[3]卡片台账!$B:$N,13,0)</f>
        <v>6745</v>
      </c>
      <c r="R22" s="3">
        <f>VLOOKUP($B22,[3]卡片台账!$B:$Q,16,0)</f>
        <v>355</v>
      </c>
      <c r="S22" s="3">
        <f t="shared" si="0"/>
        <v>0</v>
      </c>
    </row>
    <row r="23" s="3" customFormat="1" customHeight="1" spans="1:19">
      <c r="A23" s="10">
        <v>19</v>
      </c>
      <c r="B23" s="15" t="s">
        <v>470</v>
      </c>
      <c r="C23" s="16" t="s">
        <v>471</v>
      </c>
      <c r="D23" s="16" t="s">
        <v>472</v>
      </c>
      <c r="E23" s="17">
        <v>1</v>
      </c>
      <c r="F23" s="16" t="s">
        <v>18</v>
      </c>
      <c r="G23" s="16" t="s">
        <v>19</v>
      </c>
      <c r="H23" s="18">
        <v>4260</v>
      </c>
      <c r="I23" s="18">
        <v>4047</v>
      </c>
      <c r="J23" s="14">
        <v>213</v>
      </c>
      <c r="K23" s="18">
        <v>4260</v>
      </c>
      <c r="L23" s="18">
        <v>4047</v>
      </c>
      <c r="M23" s="14">
        <v>213</v>
      </c>
      <c r="N23" s="25" t="s">
        <v>473</v>
      </c>
      <c r="O23" s="24" t="s">
        <v>21</v>
      </c>
      <c r="P23" s="3">
        <f>VLOOKUP(B23,[3]卡片台账!$B:$M,12,0)</f>
        <v>4260</v>
      </c>
      <c r="Q23" s="3">
        <f>VLOOKUP($B23,[3]卡片台账!$B:$N,13,0)</f>
        <v>4047</v>
      </c>
      <c r="R23" s="3">
        <f>VLOOKUP($B23,[3]卡片台账!$B:$Q,16,0)</f>
        <v>213</v>
      </c>
      <c r="S23" s="3">
        <f t="shared" si="0"/>
        <v>0</v>
      </c>
    </row>
    <row r="24" s="3" customFormat="1" customHeight="1" spans="1:19">
      <c r="A24" s="10"/>
      <c r="B24" s="19"/>
      <c r="C24" s="20" t="s">
        <v>46</v>
      </c>
      <c r="D24" s="19"/>
      <c r="E24" s="21">
        <f>SUM(E5:E23)</f>
        <v>30</v>
      </c>
      <c r="F24" s="19"/>
      <c r="G24" s="19"/>
      <c r="H24" s="22">
        <v>85959</v>
      </c>
      <c r="I24" s="22">
        <v>81661.05</v>
      </c>
      <c r="J24" s="14">
        <v>4867.95</v>
      </c>
      <c r="K24" s="22">
        <f>SUM(K5:K23)</f>
        <v>85399</v>
      </c>
      <c r="L24" s="22">
        <f>SUM(L5:L23)</f>
        <v>81129.05</v>
      </c>
      <c r="M24" s="22">
        <f>SUM(M5:M23)</f>
        <v>4269.95</v>
      </c>
      <c r="N24" s="27"/>
      <c r="O24" s="19"/>
      <c r="Q24" s="3" t="e">
        <f>VLOOKUP($B24,[3]卡片台账!$B:$N,13,0)</f>
        <v>#N/A</v>
      </c>
      <c r="R24" s="3" t="e">
        <f>VLOOKUP($B24,[3]卡片台账!$B:$Q,16,0)</f>
        <v>#N/A</v>
      </c>
      <c r="S24" s="3" t="e">
        <f t="shared" si="0"/>
        <v>#N/A</v>
      </c>
    </row>
  </sheetData>
  <autoFilter ref="A4:O24">
    <extLst/>
  </autoFilter>
  <mergeCells count="1">
    <mergeCell ref="A2:O2"/>
  </mergeCells>
  <pageMargins left="0.511805555555556" right="0.472222222222222" top="0.354166666666667" bottom="0.354166666666667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附件1国昇</vt:lpstr>
      <vt:lpstr>附件2同创</vt:lpstr>
      <vt:lpstr>低值易耗品</vt:lpstr>
      <vt:lpstr>附件3恒通</vt:lpstr>
      <vt:lpstr>附件4恒鑫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周娜</cp:lastModifiedBy>
  <dcterms:created xsi:type="dcterms:W3CDTF">2023-05-12T11:15:00Z</dcterms:created>
  <dcterms:modified xsi:type="dcterms:W3CDTF">2024-01-19T09:18:01Z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18EF29DACD134291A4A205B72FD59AF7_13</vt:lpwstr>
  </property>
  <property fmtid="{D5CDD505-2E9C-101B-9397-08002B2CF9AE}" pid="3" name="KSOProductBuildVer">
    <vt:lpwstr>2052-12.1.0.16120</vt:lpwstr>
  </property>
</Properties>
</file>